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2347870\Documents\Digital skills\Uploads\"/>
    </mc:Choice>
  </mc:AlternateContent>
  <xr:revisionPtr revIDLastSave="0" documentId="8_{F11F649A-8D08-450D-A33D-B2D03D3CC853}" xr6:coauthVersionLast="36" xr6:coauthVersionMax="36" xr10:uidLastSave="{00000000-0000-0000-0000-000000000000}"/>
  <bookViews>
    <workbookView xWindow="-120" yWindow="-120" windowWidth="29040" windowHeight="15840" xr2:uid="{00000000-000D-0000-FFFF-FFFF00000000}"/>
  </bookViews>
  <sheets>
    <sheet name="Cover sheet" sheetId="1" r:id="rId1"/>
    <sheet name="Table of Contents" sheetId="2" r:id="rId2"/>
    <sheet name="Notes" sheetId="3" r:id="rId3"/>
    <sheet name="NI" sheetId="4" r:id="rId4"/>
    <sheet name="Sex" sheetId="5" r:id="rId5"/>
    <sheet name="Age" sheetId="6" r:id="rId6"/>
    <sheet name="ILO" sheetId="7" r:id="rId7"/>
    <sheet name="Deprivation Quintile" sheetId="8" r:id="rId8"/>
    <sheet name="Qualifications" sheetId="9" r:id="rId9"/>
    <sheet name="Disability"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15" i="2" l="1"/>
  <c r="B14" i="2"/>
  <c r="B17" i="2"/>
  <c r="B16" i="2"/>
  <c r="B13" i="2"/>
  <c r="B12" i="2"/>
  <c r="B11" i="2"/>
  <c r="B10" i="2"/>
  <c r="B9" i="2"/>
  <c r="B8" i="2"/>
  <c r="B7" i="2"/>
  <c r="B6" i="2"/>
  <c r="B5" i="2"/>
  <c r="B4" i="2"/>
  <c r="B3" i="2"/>
</calcChain>
</file>

<file path=xl/sharedStrings.xml><?xml version="1.0" encoding="utf-8"?>
<sst xmlns="http://schemas.openxmlformats.org/spreadsheetml/2006/main" count="334" uniqueCount="151">
  <si>
    <t xml:space="preserve">Digital Skills in Northern Ireland Tables </t>
  </si>
  <si>
    <t>This document contains data on internet functions and the level of digital skills held by people aged 16 or over in NI and is based on data collected from the Continuous Household Survey (CHS), April 2022 to March 2023. More information and a paper containing an overview of digital skills is available at the following link:</t>
  </si>
  <si>
    <t>Continuous Household Survey (CHS)</t>
  </si>
  <si>
    <t>The Continuous Household Survey (CHS) is a sample survey designed to provide a regular source of information on a wide range of issues relevant to Northern Ireland. It has been running since 1983, with recent results covering housing characteristics, changing population, tourism, participation in sports, arts and culture and attitudes towards the environment. The survey is carried out for a number of Government Departments and Agencies.</t>
  </si>
  <si>
    <t>The sample for the survey consisted of a systematic random sample of addresses selected from the NISRA Address Register. The NISRA Address Register is maintained by Census Branch and is created by merging the POINTER database with additional records, and removing duplicates and communal establishments. The survey samples 9,000 addresses throughout the survey year (1 April 2022 – 31 March 2023). The NISRA Address Register provides a good sampling frame of addresses, but contains no information about the number of people living at an address. Each interview begins with the interviewer listing all members of the household. Anyone aged 16 or over is eligible to take part in the survey and there can be multiple respondents at each household.</t>
  </si>
  <si>
    <t>Fieldwork began on 1 April 2022 and ended on the 31 March 2023. Addresses are split across the 12 months, with approximately a 10% reduction in allocations in July, August and December to allow for reduced interviewer availability in these months. In 2022/23, 4,272 households took part in the survey. When ineligible addresses are discounted from the sampling frame this gives a survey response rate of 51%. Within those 4,272 households, a total of 4,960 individuals took part in the survey (1.2 individuals per household).</t>
  </si>
  <si>
    <t>Resulting estimates from the CHS are quoted to the nearest 1,000 following the grossing of sample numbers to population levels.  This process involves assigning a weight or “grossing factor” to each individual participating in the survey in accordance with that person’s age and sex.  In this way the final grossed estimates give the population total for Northern Ireland and reflect the distributions by sex and age shown by the population figures.</t>
  </si>
  <si>
    <t>Because the CHS is a sample survey, results are subject to sampling error, i.e. the actual proportion of the population in private households with a particular characteristic may differ from the proportion of the CHS sample with that characteristic.</t>
  </si>
  <si>
    <t>Publication dates</t>
  </si>
  <si>
    <t>The data tables within this spreadsheet were published at 9.30am on 30 November 2023</t>
  </si>
  <si>
    <t>Notes, shading, and rounding</t>
  </si>
  <si>
    <t>Further information on Digital Skills on Northern Ireland can be found via the supplementary report:</t>
  </si>
  <si>
    <t>For further information contact:</t>
  </si>
  <si>
    <t>holly.mcateer@nisra.gov.uk</t>
  </si>
  <si>
    <t>Digital Skills in Northern Ireland 22/23</t>
  </si>
  <si>
    <t>Digital Skills in Nothern Ireland - Supplementary Report</t>
  </si>
  <si>
    <t>Table of contents</t>
  </si>
  <si>
    <t>Worksheet name</t>
  </si>
  <si>
    <t>Table no.</t>
  </si>
  <si>
    <t>Table name</t>
  </si>
  <si>
    <t>Notes</t>
  </si>
  <si>
    <t>Notes and definitions</t>
  </si>
  <si>
    <t>NI</t>
  </si>
  <si>
    <t>Digital skill level, percentage and number, NI, 16 and over, April 2022 to March 2023</t>
  </si>
  <si>
    <t>Internet functions, percentage and number, NI, 16 and over, April 2022 to March 2023</t>
  </si>
  <si>
    <t>Sex</t>
  </si>
  <si>
    <t>Digital skills level by sex, percentage and number, NI, 16 and over, April 2022 to March 2023</t>
  </si>
  <si>
    <t>Internet functions by sex, percentage and number, NI, 16 and over, April 2022 to March 2023</t>
  </si>
  <si>
    <t>Age</t>
  </si>
  <si>
    <t>Digital skill level by age, percentage and number, NI, 16 and over, April 2022 to March 2023</t>
  </si>
  <si>
    <t>Internet functions by age, percentage and number, NI, 16 and over, April 2022 to March 2023</t>
  </si>
  <si>
    <t>ILO</t>
  </si>
  <si>
    <t>Digital skill level by labour market status, percentage and number, NI, 16 and over, April 2022 to March 2023</t>
  </si>
  <si>
    <t>Internet functions by labour market status, percentage and number, NI, 16 and over, April 2022 to March 2023</t>
  </si>
  <si>
    <t>Deprivation Quintile</t>
  </si>
  <si>
    <t>Digital skills level by deprivation quintile, percentage and number, 16 and over, April 2022 to March 2023</t>
  </si>
  <si>
    <t>Internet functions by deprivation quintile, percentage and number, NI, 16 and over, April 2022 to March 2023</t>
  </si>
  <si>
    <t>Qualifications</t>
  </si>
  <si>
    <t>Digital skills level by highest qualification, percentage and number, 16 and over, April 2022 to March 2023</t>
  </si>
  <si>
    <t>Internet functions by highest qualification, percentage and number, NI, 16 and over, April 2022 to March 2023</t>
  </si>
  <si>
    <t>Disability</t>
  </si>
  <si>
    <t>Digital skills level by disability status, percentage and number, 16 and over, April 2022 to March 2023</t>
  </si>
  <si>
    <t>Internet functions by disability status, percentage and number, NI, 16 and over, April 2022 to March 2023</t>
  </si>
  <si>
    <t>This worksheet contains one table</t>
  </si>
  <si>
    <t>Note number</t>
  </si>
  <si>
    <t>Note text</t>
  </si>
  <si>
    <t>Note 1</t>
  </si>
  <si>
    <t>Sampling: 
The Continuous Household Survey is a sample survey. It provides estimates of population values.  If we drew many samples each would give a different result.  The ranges shown for the CHS data contained within this document represent 95% confidence intervals (lower limit and upper limit).  We would expect that in 95% of samples the range would contain the true value.</t>
  </si>
  <si>
    <t>Note 2</t>
  </si>
  <si>
    <t>Subgroups: 
Respondents were asked to indicate whether they had used the internet in the last twelve months across thirteen categories (including a response for ‘none’), where they coded all that applied.
Responses were grouped into four sub-groups, based on different aspects of digital use:
1. Use of online services;
Online purchases
Internet banking
Used online learning resources
Selling online
2. Finding information online;
Finding information on non-public goods or services
Seeking health-related information
Reading newspapers or news online
3. Communicating online;
Sending or receiving emails
Telephoning or video calls
Participating in social networks
4. Using the internet safely and securely;
Recognising suspicious links
Setting privacy settings 
Identifying secure websites</t>
  </si>
  <si>
    <t>Note 3</t>
  </si>
  <si>
    <t>Note 4</t>
  </si>
  <si>
    <t>Economically active: 
People age 16 and over who are either in employment or unemployed.</t>
  </si>
  <si>
    <t>Note 5</t>
  </si>
  <si>
    <t>Employment: 
People aged 16 or over who did at least one hour of paid work in the reference week (whether as an employee or self-employed); those who had a paid job that they were temporarily away from; those on government-supported training and employee programmes and those doing unpaid family work.</t>
  </si>
  <si>
    <t>Note 6</t>
  </si>
  <si>
    <t>Unemployment: 
The International Labour Organisation (ILO) defines unemployment as those aged 16 and over without a job who were able to start work in the two weeks and had either looked for work in the four weeks prior to interview or were waiting to start a job they had already obtained.</t>
  </si>
  <si>
    <t>Note 7</t>
  </si>
  <si>
    <t>Economically inactive: 
Economic inactivity applies to those individuals who are neither in employment nor unemployed on the ILO measure.</t>
  </si>
  <si>
    <t>Note 8</t>
  </si>
  <si>
    <t>Deprivation Quintile: 
The Northern Ireland Multiple Deprivation Measure is the official measure of spatial deprivation for NI and comprises seven domains of deprivation as follows: income, employment, health, education, proximity to services, living environment and crime. Where 1 is the most deprived and 5 is the least deprived.</t>
  </si>
  <si>
    <t>Note 9</t>
  </si>
  <si>
    <t>Highest Qualification: 
Respondents are sorted based on their highest level of qualification, those who did not state their highest level of qualification have been removed from analysis</t>
  </si>
  <si>
    <t>Note 10</t>
  </si>
  <si>
    <t>Disability: 
Respondents are classified as having a disability if they have a physical or mental health condition or illness lasting or expecting to last for 12 monthe or more that reduces their ability to carry out day to day activities by a little or a lot.</t>
  </si>
  <si>
    <t>Digital skills in Northern Ireland, 16 and over, April 2022 to March 2023</t>
  </si>
  <si>
    <t>This worksheet presents two tables next to each other vertically with one blank row in between each table.</t>
  </si>
  <si>
    <t>Some cells refer to notes where the explanation can be found on the Notes worksheet.</t>
  </si>
  <si>
    <t>Full explanation of notes, shading, rounding and disclosive data is available in the Cover sheet.</t>
  </si>
  <si>
    <t>95% confidence interval limits are presented within the tables [note 1]. Estimates where the confidence interval is larger than 5% have been shaded and should be used with caution.</t>
  </si>
  <si>
    <t>Source: Continuous Household Survey, April 2023 to March 2023</t>
  </si>
  <si>
    <t>Table 1.1: Digital skill level, percentage and number, NI, 16 and over, April 2022 to March 2023</t>
  </si>
  <si>
    <t>Digital skill level</t>
  </si>
  <si>
    <t>Proportion of aged 16 and over (%)</t>
  </si>
  <si>
    <t>Lower limit (%)</t>
  </si>
  <si>
    <t>Upper limit (%)</t>
  </si>
  <si>
    <t>Number aged 16 and over</t>
  </si>
  <si>
    <t>Number lower limit</t>
  </si>
  <si>
    <t>Number upper limit</t>
  </si>
  <si>
    <t>No skills</t>
  </si>
  <si>
    <t>Basic skills</t>
  </si>
  <si>
    <t>Above basic skills</t>
  </si>
  <si>
    <t>Table 1.2: Internet functions, percentage and number, NI, 16 and over, April 2022 to March 2023</t>
  </si>
  <si>
    <t>Internet functions</t>
  </si>
  <si>
    <t>Finding info non-public goods/services</t>
  </si>
  <si>
    <t>Online purchases</t>
  </si>
  <si>
    <t>Selling online</t>
  </si>
  <si>
    <t>Internet banking</t>
  </si>
  <si>
    <t>Used online learning resources</t>
  </si>
  <si>
    <t>Seeking health-related info</t>
  </si>
  <si>
    <t>Sending/receiving emails</t>
  </si>
  <si>
    <t>Telephoning/video calls</t>
  </si>
  <si>
    <t>Participating in social networks</t>
  </si>
  <si>
    <t>Reading newspapers or news websites online</t>
  </si>
  <si>
    <t>Setting privacy settings</t>
  </si>
  <si>
    <t>Identifying secure websites</t>
  </si>
  <si>
    <t>Recognising suspicious links</t>
  </si>
  <si>
    <t>Digital skills in Northern Ireland by Sex, 16 and over, April 2022 to March 2023</t>
  </si>
  <si>
    <t>Estimates where the confidence interval is larger than 5% have been shaded and should be used with caution.</t>
  </si>
  <si>
    <t>Table 2.1: Digital skill level by Sex, percentage and number, 16 and over, April 2022 to March 2023</t>
  </si>
  <si>
    <t>Males percentage (%)</t>
  </si>
  <si>
    <t>Males number</t>
  </si>
  <si>
    <t>Females percentage (%)</t>
  </si>
  <si>
    <t>Females number</t>
  </si>
  <si>
    <t>Table 2.2: Internet functions by Sex, percentage and number, 16 and over, April 2022 to March 2023</t>
  </si>
  <si>
    <t>Digital skills in Northern Ireland by Age, 16 and over, April 2022 to March 2023</t>
  </si>
  <si>
    <t>Table 3.1: Digital skill level by Age, percentage and number, 16 and over, April 2022 to March 2023</t>
  </si>
  <si>
    <t>16 to 24 percentage (%)</t>
  </si>
  <si>
    <t>16 to 24 number</t>
  </si>
  <si>
    <t>25 to 34 percentage (%)</t>
  </si>
  <si>
    <t>25 to 34 number</t>
  </si>
  <si>
    <t>35 to 49 percentage (%)</t>
  </si>
  <si>
    <t>35 to 49 number</t>
  </si>
  <si>
    <t>50 to 64 percentage (%)</t>
  </si>
  <si>
    <t>50 to 64 number</t>
  </si>
  <si>
    <t>65 plus percentage (%)</t>
  </si>
  <si>
    <t>65 plus number</t>
  </si>
  <si>
    <t>Table 3.2: Internet functions by Age, percentage and number, 16 and over, April 2022 to March 2023</t>
  </si>
  <si>
    <t>Table 4.1: Digital skill level by Labour Market Status, percentage and number, 16 and over, April 2022 to March 2023</t>
  </si>
  <si>
    <t>Economically active percentage (%)</t>
  </si>
  <si>
    <t>Economically active number</t>
  </si>
  <si>
    <t>Economically inactive percentage (%)</t>
  </si>
  <si>
    <t>Economically inactive number</t>
  </si>
  <si>
    <t>Table 4.2: Internet functions by Labour Market Status, percentage and number, 16 and over, April 2022 to March 2023</t>
  </si>
  <si>
    <t>Table 5.1: Digital skill level by Deprivation Quintile, percentage and number, 16 and over, April 2022 to March 2023</t>
  </si>
  <si>
    <t>Most deprived percentage (%)</t>
  </si>
  <si>
    <t>Most deprived number</t>
  </si>
  <si>
    <t>Least deprived percentage (%)</t>
  </si>
  <si>
    <t>Least deprived number</t>
  </si>
  <si>
    <t>Table 5.2: Internet functions by Deprivation Quintile, percentage and number, 16 and over, April 2022 to March 2023</t>
  </si>
  <si>
    <t>Table 6.1: Digital skill level by Highest qualification, percentage and number, 16 and over, April 2022 to March 2023</t>
  </si>
  <si>
    <t>Degree level and above percentage (%)</t>
  </si>
  <si>
    <t>Degree level and above number</t>
  </si>
  <si>
    <t>Below degree level percentage (%)</t>
  </si>
  <si>
    <t>Below degree level number</t>
  </si>
  <si>
    <t>No qualifications percentage (%)</t>
  </si>
  <si>
    <t>No qualifications number</t>
  </si>
  <si>
    <t>Table 6.2: Internet functions by Highest qualification, percentage and number, 16 and over, April 2022 to March 2023</t>
  </si>
  <si>
    <t>Table 7.1: Digital skill level by Disability Status, percentage and number, 16 and over, April 2022 to March 2023</t>
  </si>
  <si>
    <t>Persons with disability percentage (%)</t>
  </si>
  <si>
    <t>Persons with disability number</t>
  </si>
  <si>
    <t>Persons without disability percentage (%)</t>
  </si>
  <si>
    <t>Persons without disability number</t>
  </si>
  <si>
    <t>Table 7.2: Internet functions by Disability Status, percentage and number, 16 and over, April 2022 to March 2023</t>
  </si>
  <si>
    <t>Respondents to the CHS were asked whether they had used the internet in the last twelve months to access or perform a list of functions.
These functions were collated to form four digital use sub-groups:
              use of online services;
              finding information online;
              communicating online; and
              using the internet safely and securely.
and a measure of no, basic or above basic digital skills was derived using the four digital use sub-groups. [Note 3]</t>
  </si>
  <si>
    <t>Some cells in the tables refer to notes which can be found in the notes worksheet. Note markers are presented in square brackets, for example: [Note 1]. 
95% confidence interval limits are presented within some of the tables [note 1]. Estimates where the confidence interval is larger than 5% have been shaded and should be used with caution, as there is less confidence the estimate wil be consistent across multiple samples of the demographic.
Estimates where the confidence interval is less than 5% are unshaded. There is greater confidence in unshaded estimates remaining consistent across multiple samples, although they will still be subject to some sampling variability. 
Figures are rounded to the nearest thousand and therefore may not sum.</t>
  </si>
  <si>
    <t>Digital skill level: 
A measure of no, basic or above basic digital skills was derived using the four digital use sub-groups, based on the following definitions:
No Skills: not having accessed or performed any of the listed online functions.
Basic Skills: having used the internet for at least one of the listed functions in communicating online, finding information, using online services or understand internet safety features but not more than one in all.
Above basic: Having used the internet for more than one of the listed functions across all sub-groups (communicating online, finding information, using online services and understand internet safety features).</t>
  </si>
  <si>
    <t>Digital skills in Northern Ireland by Labour Market Status, 16 and over, April 2022 to March 2023 [Note 4,5,6,7]</t>
  </si>
  <si>
    <t>Digital skills in Northern Ireland by Deprivation Quintile (Most and Least deprived), 16 and over, April 2022 to March 2023 [Note 8]</t>
  </si>
  <si>
    <t>Digital skills in Northern Ireland by Highest qualification, 16 and over, April 2022 to March 2023 [Note 9]</t>
  </si>
  <si>
    <t>Digital skills in Northern Ireland by Disability Status, 16 and over, April 2022 to March 2023 [Note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</si>
</sst>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u/>
      <sz val="12"/>
      <color theme="10"/>
      <name val="Arial"/>
    </font>
    <font>
      <b/>
      <sz val="15"/>
      <color rgb="FF000000"/>
      <name val="Arial"/>
    </font>
    <font>
      <b/>
      <sz val="12"/>
      <color rgb="FF000000"/>
      <name val="Arial"/>
    </font>
    <font>
      <b/>
      <sz val="12"/>
      <color rgb="FF000000"/>
      <name val="Arial"/>
      <family val="2"/>
    </font>
    <font>
      <sz val="12"/>
      <color rgb="FF000000"/>
      <name val="Arial"/>
      <family val="2"/>
    </font>
    <font>
      <b/>
      <sz val="15"/>
      <color rgb="FF000000"/>
      <name val="Arial"/>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0" fontId="0" fillId="0" borderId="0" xfId="0" applyAlignment="1">
      <alignment horizontal="left"/>
    </xf>
    <xf numFmtId="164" fontId="0" fillId="0" borderId="0" xfId="0" applyNumberFormat="1" applyAlignment="1">
      <alignment horizontal="right"/>
    </xf>
    <xf numFmtId="3" fontId="0" fillId="0" borderId="0" xfId="0" applyNumberFormat="1" applyAlignment="1">
      <alignment horizontal="right"/>
    </xf>
    <xf numFmtId="0" fontId="1" fillId="0" borderId="0" xfId="1"/>
    <xf numFmtId="0" fontId="4" fillId="0" borderId="0" xfId="0" applyFont="1" applyAlignment="1">
      <alignment vertical="top"/>
    </xf>
    <xf numFmtId="164" fontId="0" fillId="2" borderId="0" xfId="0" applyNumberFormat="1" applyFill="1" applyAlignment="1">
      <alignment horizontal="right"/>
    </xf>
    <xf numFmtId="3" fontId="0" fillId="2" borderId="0" xfId="0" applyNumberFormat="1" applyFill="1" applyAlignment="1">
      <alignment horizontal="right"/>
    </xf>
    <xf numFmtId="0" fontId="6" fillId="0" borderId="0" xfId="0" applyFont="1"/>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3" fillId="0" borderId="0" xfId="0" applyFont="1" applyAlignment="1">
      <alignment vertical="top"/>
    </xf>
    <xf numFmtId="0" fontId="3" fillId="0" borderId="0" xfId="0" applyFont="1" applyAlignment="1">
      <alignment horizontal="left" vertical="top" wrapText="1"/>
    </xf>
    <xf numFmtId="0" fontId="5" fillId="0" borderId="0" xfId="0" applyFont="1" applyAlignment="1">
      <alignment vertical="top" wrapText="1"/>
    </xf>
  </cellXfs>
  <cellStyles count="2">
    <cellStyle name="Hyperlink" xfId="1" builtinId="8"/>
    <cellStyle name="Normal" xfId="0" builtinId="0"/>
  </cellStyles>
  <dxfs count="8">
    <dxf>
      <font>
        <b val="0"/>
        <i val="0"/>
        <strike val="0"/>
        <condense val="0"/>
        <extend val="0"/>
        <outline val="0"/>
        <shadow val="0"/>
        <u val="none"/>
        <vertAlign val="baseline"/>
        <sz val="12"/>
        <color rgb="FF000000"/>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alignment horizontal="right" vertical="bottom" textRotation="0" wrapText="0" indent="0" justifyLastLine="0" shrinkToFit="0" readingOrder="0"/>
    </dxf>
    <dxf>
      <fill>
        <patternFill patternType="solid">
          <fgColor indexed="64"/>
          <bgColor theme="0" tint="-0.14999847407452621"/>
        </patternFill>
      </fill>
    </dxf>
    <dxf>
      <fill>
        <patternFill patternType="solid">
          <fgColor indexed="64"/>
          <bgColor theme="0" tint="-0.14999847407452621"/>
        </patternFill>
      </fill>
    </dxf>
    <dxf>
      <alignment vertical="top" textRotation="0" indent="0" justifyLastLine="0" shrinkToFit="0" readingOrder="0"/>
    </dxf>
    <dxf>
      <font>
        <b/>
        <family val="2"/>
      </font>
      <alignment horizontal="general"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17"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individuals_ilo" displayName="individuals_ilo" ref="A14:E27" totalsRowShown="0">
  <tableColumns count="5">
    <tableColumn id="1" xr3:uid="{00000000-0010-0000-0900-000001000000}" name="Internet functions"/>
    <tableColumn id="2" xr3:uid="{00000000-0010-0000-0900-000002000000}" name="Economically active number"/>
    <tableColumn id="3" xr3:uid="{00000000-0010-0000-0900-000003000000}" name="Economically active percentage (%)"/>
    <tableColumn id="4" xr3:uid="{00000000-0010-0000-0900-000004000000}" name="Economically inactive number"/>
    <tableColumn id="5" xr3:uid="{00000000-0010-0000-0900-000005000000}" name="Economically inactive percentage (%)"/>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digital_skills_deprivation_quintile" displayName="digital_skills_deprivation_quintile" ref="A8:E11" totalsRowShown="0">
  <tableColumns count="5">
    <tableColumn id="1" xr3:uid="{00000000-0010-0000-0A00-000001000000}" name="Digital skill level"/>
    <tableColumn id="2" xr3:uid="{00000000-0010-0000-0A00-000002000000}" name="Most deprived percentage (%)"/>
    <tableColumn id="3" xr3:uid="{00000000-0010-0000-0A00-000003000000}" name="Most deprived number"/>
    <tableColumn id="4" xr3:uid="{00000000-0010-0000-0A00-000004000000}" name="Least deprived percentage (%)"/>
    <tableColumn id="5" xr3:uid="{00000000-0010-0000-0A00-000005000000}" name="Least deprived number"/>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individuals_deprivation_quintile" displayName="individuals_deprivation_quintile" ref="A14:E27" totalsRowShown="0">
  <tableColumns count="5">
    <tableColumn id="1" xr3:uid="{00000000-0010-0000-0B00-000001000000}" name="Internet functions"/>
    <tableColumn id="2" xr3:uid="{00000000-0010-0000-0B00-000002000000}" name="Most deprived number"/>
    <tableColumn id="3" xr3:uid="{00000000-0010-0000-0B00-000003000000}" name="Most deprived percentage (%)"/>
    <tableColumn id="4" xr3:uid="{00000000-0010-0000-0B00-000004000000}" name="Least deprived number"/>
    <tableColumn id="5" xr3:uid="{00000000-0010-0000-0B00-000005000000}" name="Least deprived percentage (%)"/>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digital_skills_qualifications" displayName="digital_skills_qualifications" ref="A8:G11" totalsRowShown="0">
  <tableColumns count="7">
    <tableColumn id="1" xr3:uid="{00000000-0010-0000-0C00-000001000000}" name="Digital skill level"/>
    <tableColumn id="2" xr3:uid="{00000000-0010-0000-0C00-000002000000}" name="Degree level and above percentage (%)"/>
    <tableColumn id="3" xr3:uid="{00000000-0010-0000-0C00-000003000000}" name="Degree level and above number"/>
    <tableColumn id="4" xr3:uid="{00000000-0010-0000-0C00-000004000000}" name="Below degree level percentage (%)"/>
    <tableColumn id="5" xr3:uid="{00000000-0010-0000-0C00-000005000000}" name="Below degree level number"/>
    <tableColumn id="6" xr3:uid="{00000000-0010-0000-0C00-000006000000}" name="No qualifications percentage (%)"/>
    <tableColumn id="7" xr3:uid="{00000000-0010-0000-0C00-000007000000}" name="No qualifications number"/>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individuals_qualifications" displayName="individuals_qualifications" ref="A14:G27" totalsRowShown="0">
  <tableColumns count="7">
    <tableColumn id="1" xr3:uid="{00000000-0010-0000-0D00-000001000000}" name="Internet functions"/>
    <tableColumn id="2" xr3:uid="{00000000-0010-0000-0D00-000002000000}" name="Degree level and above number"/>
    <tableColumn id="3" xr3:uid="{00000000-0010-0000-0D00-000003000000}" name="Degree level and above percentage (%)"/>
    <tableColumn id="4" xr3:uid="{00000000-0010-0000-0D00-000004000000}" name="Below degree level number"/>
    <tableColumn id="5" xr3:uid="{00000000-0010-0000-0D00-000005000000}" name="Below degree level percentage (%)"/>
    <tableColumn id="6" xr3:uid="{00000000-0010-0000-0D00-000006000000}" name="No qualifications number" dataDxfId="1"/>
    <tableColumn id="7" xr3:uid="{00000000-0010-0000-0D00-000007000000}" name="No qualifications percentage (%)" dataDxfId="0"/>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digital_skills_disability" displayName="digital_skills_disability" ref="A8:E11" totalsRowShown="0">
  <tableColumns count="5">
    <tableColumn id="1" xr3:uid="{00000000-0010-0000-0E00-000001000000}" name="Digital skill level"/>
    <tableColumn id="2" xr3:uid="{00000000-0010-0000-0E00-000002000000}" name="Persons with disability percentage (%)"/>
    <tableColumn id="3" xr3:uid="{00000000-0010-0000-0E00-000003000000}" name="Persons with disability number"/>
    <tableColumn id="4" xr3:uid="{00000000-0010-0000-0E00-000004000000}" name="Persons without disability percentage (%)"/>
    <tableColumn id="5" xr3:uid="{00000000-0010-0000-0E00-000005000000}" name="Persons without disability number"/>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individuals_disability" displayName="individuals_disability" ref="A14:E27" totalsRowShown="0">
  <tableColumns count="5">
    <tableColumn id="1" xr3:uid="{00000000-0010-0000-0F00-000001000000}" name="Internet functions"/>
    <tableColumn id="2" xr3:uid="{00000000-0010-0000-0F00-000002000000}" name="Persons without disability number"/>
    <tableColumn id="3" xr3:uid="{00000000-0010-0000-0F00-000003000000}" name="Persons without disability percentage (%)"/>
    <tableColumn id="4" xr3:uid="{00000000-0010-0000-0F00-000004000000}" name="Persons with disability number"/>
    <tableColumn id="5" xr3:uid="{00000000-0010-0000-0F00-000005000000}" name="Persons with disability percentage (%)"/>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3:B13" totalsRowShown="0" headerRowDxfId="7" dataDxfId="6">
  <tableColumns count="2">
    <tableColumn id="1" xr3:uid="{00000000-0010-0000-0100-000001000000}" name="Note number" dataDxfId="5"/>
    <tableColumn id="2" xr3:uid="{00000000-0010-0000-0100-000002000000}" name="Note text" dataDxfId="4"/>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digital_skills_ni" displayName="digital_skills_ni" ref="A8:G11" totalsRowShown="0">
  <tableColumns count="7">
    <tableColumn id="1" xr3:uid="{00000000-0010-0000-0200-000001000000}" name="Digital skill level"/>
    <tableColumn id="2" xr3:uid="{00000000-0010-0000-0200-000002000000}" name="Proportion of aged 16 and over (%)"/>
    <tableColumn id="3" xr3:uid="{00000000-0010-0000-0200-000003000000}" name="Lower limit (%)"/>
    <tableColumn id="4" xr3:uid="{00000000-0010-0000-0200-000004000000}" name="Upper limit (%)"/>
    <tableColumn id="5" xr3:uid="{00000000-0010-0000-0200-000005000000}" name="Number aged 16 and over"/>
    <tableColumn id="6" xr3:uid="{00000000-0010-0000-0200-000006000000}" name="Number lower limit"/>
    <tableColumn id="7" xr3:uid="{00000000-0010-0000-0200-000007000000}" name="Number upper limi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individuals_ni" displayName="individuals_ni" ref="A14:G27" totalsRowShown="0">
  <tableColumns count="7">
    <tableColumn id="1" xr3:uid="{00000000-0010-0000-0300-000001000000}" name="Internet functions"/>
    <tableColumn id="2" xr3:uid="{00000000-0010-0000-0300-000002000000}" name="Proportion of aged 16 and over (%)"/>
    <tableColumn id="3" xr3:uid="{00000000-0010-0000-0300-000003000000}" name="Lower limit (%)"/>
    <tableColumn id="4" xr3:uid="{00000000-0010-0000-0300-000004000000}" name="Upper limit (%)"/>
    <tableColumn id="5" xr3:uid="{00000000-0010-0000-0300-000005000000}" name="Number aged 16 and over"/>
    <tableColumn id="6" xr3:uid="{00000000-0010-0000-0300-000006000000}" name="Number lower limit"/>
    <tableColumn id="7" xr3:uid="{00000000-0010-0000-0300-000007000000}" name="Number upper limit"/>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digital_skills_sex" displayName="digital_skills_sex" ref="A8:E11" totalsRowShown="0">
  <tableColumns count="5">
    <tableColumn id="1" xr3:uid="{00000000-0010-0000-0400-000001000000}" name="Digital skill level"/>
    <tableColumn id="2" xr3:uid="{00000000-0010-0000-0400-000002000000}" name="Males percentage (%)"/>
    <tableColumn id="3" xr3:uid="{00000000-0010-0000-0400-000003000000}" name="Males number"/>
    <tableColumn id="4" xr3:uid="{00000000-0010-0000-0400-000004000000}" name="Females percentage (%)"/>
    <tableColumn id="5" xr3:uid="{00000000-0010-0000-0400-000005000000}" name="Females number"/>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individuals_sex" displayName="individuals_sex" ref="A14:E27" totalsRowShown="0">
  <tableColumns count="5">
    <tableColumn id="1" xr3:uid="{00000000-0010-0000-0500-000001000000}" name="Internet functions"/>
    <tableColumn id="2" xr3:uid="{00000000-0010-0000-0500-000002000000}" name="Males number"/>
    <tableColumn id="3" xr3:uid="{00000000-0010-0000-0500-000003000000}" name="Males percentage (%)"/>
    <tableColumn id="4" xr3:uid="{00000000-0010-0000-0500-000004000000}" name="Females number"/>
    <tableColumn id="5" xr3:uid="{00000000-0010-0000-0500-000005000000}" name="Females percentage (%)"/>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digital_skills_age" displayName="digital_skills_age" ref="A8:K11" totalsRowShown="0">
  <tableColumns count="11">
    <tableColumn id="1" xr3:uid="{00000000-0010-0000-0600-000001000000}" name="Digital skill level"/>
    <tableColumn id="2" xr3:uid="{00000000-0010-0000-0600-000002000000}" name="16 to 24 percentage (%)"/>
    <tableColumn id="3" xr3:uid="{00000000-0010-0000-0600-000003000000}" name="16 to 24 number"/>
    <tableColumn id="4" xr3:uid="{00000000-0010-0000-0600-000004000000}" name="25 to 34 percentage (%)"/>
    <tableColumn id="5" xr3:uid="{00000000-0010-0000-0600-000005000000}" name="25 to 34 number"/>
    <tableColumn id="6" xr3:uid="{00000000-0010-0000-0600-000006000000}" name="35 to 49 percentage (%)"/>
    <tableColumn id="7" xr3:uid="{00000000-0010-0000-0600-000007000000}" name="35 to 49 number"/>
    <tableColumn id="8" xr3:uid="{00000000-0010-0000-0600-000008000000}" name="50 to 64 percentage (%)"/>
    <tableColumn id="9" xr3:uid="{00000000-0010-0000-0600-000009000000}" name="50 to 64 number"/>
    <tableColumn id="10" xr3:uid="{00000000-0010-0000-0600-00000A000000}" name="65 plus percentage (%)"/>
    <tableColumn id="11" xr3:uid="{00000000-0010-0000-0600-00000B000000}" name="65 plus number"/>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individuals_age" displayName="individuals_age" ref="A14:K27" totalsRowShown="0">
  <tableColumns count="11">
    <tableColumn id="1" xr3:uid="{00000000-0010-0000-0700-000001000000}" name="Internet functions"/>
    <tableColumn id="2" xr3:uid="{00000000-0010-0000-0700-000002000000}" name="16 to 24 number" dataDxfId="3"/>
    <tableColumn id="3" xr3:uid="{00000000-0010-0000-0700-000003000000}" name="16 to 24 percentage (%)" dataDxfId="2"/>
    <tableColumn id="4" xr3:uid="{00000000-0010-0000-0700-000004000000}" name="25 to 34 number"/>
    <tableColumn id="5" xr3:uid="{00000000-0010-0000-0700-000005000000}" name="25 to 34 percentage (%)"/>
    <tableColumn id="6" xr3:uid="{00000000-0010-0000-0700-000006000000}" name="35 to 49 number"/>
    <tableColumn id="7" xr3:uid="{00000000-0010-0000-0700-000007000000}" name="35 to 49 percentage (%)"/>
    <tableColumn id="8" xr3:uid="{00000000-0010-0000-0700-000008000000}" name="50 to 64 number"/>
    <tableColumn id="9" xr3:uid="{00000000-0010-0000-0700-000009000000}" name="50 to 64 percentage (%)"/>
    <tableColumn id="10" xr3:uid="{00000000-0010-0000-0700-00000A000000}" name="65 plus number"/>
    <tableColumn id="11" xr3:uid="{00000000-0010-0000-0700-00000B000000}" name="65 plus percentage (%)"/>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digital_skills_ilo" displayName="digital_skills_ilo" ref="A8:E11" totalsRowShown="0">
  <tableColumns count="5">
    <tableColumn id="1" xr3:uid="{00000000-0010-0000-0800-000001000000}" name="Digital skill level"/>
    <tableColumn id="2" xr3:uid="{00000000-0010-0000-0800-000002000000}" name="Economically active percentage (%)"/>
    <tableColumn id="3" xr3:uid="{00000000-0010-0000-0800-000003000000}" name="Economically active number"/>
    <tableColumn id="4" xr3:uid="{00000000-0010-0000-0800-000004000000}" name="Economically inactive percentage (%)"/>
    <tableColumn id="5" xr3:uid="{00000000-0010-0000-0800-000005000000}" name="Economically inactive number"/>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sra.gov.uk/publications/digital-skills-supplementary-document-2022-23" TargetMode="External"/><Relationship Id="rId2" Type="http://schemas.openxmlformats.org/officeDocument/2006/relationships/hyperlink" Target="https://www.nisra.gov.uk/publications/digital-skills-in-northern-ireland-2022-23" TargetMode="External"/><Relationship Id="rId1" Type="http://schemas.openxmlformats.org/officeDocument/2006/relationships/hyperlink" Target="mailto:holly.mcateer@nisra.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tabSelected="1" workbookViewId="0"/>
  </sheetViews>
  <sheetFormatPr defaultColWidth="10.90625" defaultRowHeight="15" x14ac:dyDescent="0.25"/>
  <cols>
    <col min="1" max="1" width="115.1796875" style="16" customWidth="1"/>
    <col min="2" max="16384" width="10.90625" style="16"/>
  </cols>
  <sheetData>
    <row r="1" spans="1:1" ht="27" customHeight="1" x14ac:dyDescent="0.25">
      <c r="A1" s="15" t="s">
        <v>0</v>
      </c>
    </row>
    <row r="2" spans="1:1" ht="45" x14ac:dyDescent="0.25">
      <c r="A2" s="17" t="s">
        <v>1</v>
      </c>
    </row>
    <row r="3" spans="1:1" x14ac:dyDescent="0.25">
      <c r="A3" s="18" t="s">
        <v>14</v>
      </c>
    </row>
    <row r="4" spans="1:1" ht="15.6" x14ac:dyDescent="0.25">
      <c r="A4" s="19" t="s">
        <v>2</v>
      </c>
    </row>
    <row r="5" spans="1:1" ht="60" x14ac:dyDescent="0.25">
      <c r="A5" s="17" t="s">
        <v>3</v>
      </c>
    </row>
    <row r="6" spans="1:1" ht="90" x14ac:dyDescent="0.25">
      <c r="A6" s="17" t="s">
        <v>4</v>
      </c>
    </row>
    <row r="7" spans="1:1" ht="60" x14ac:dyDescent="0.25">
      <c r="A7" s="17" t="s">
        <v>5</v>
      </c>
    </row>
    <row r="8" spans="1:1" ht="105" x14ac:dyDescent="0.25">
      <c r="A8" s="17" t="s">
        <v>144</v>
      </c>
    </row>
    <row r="9" spans="1:1" ht="60" x14ac:dyDescent="0.25">
      <c r="A9" s="17" t="s">
        <v>6</v>
      </c>
    </row>
    <row r="10" spans="1:1" ht="30" x14ac:dyDescent="0.25">
      <c r="A10" s="17" t="s">
        <v>7</v>
      </c>
    </row>
    <row r="11" spans="1:1" ht="15.6" x14ac:dyDescent="0.25">
      <c r="A11" s="19" t="s">
        <v>8</v>
      </c>
    </row>
    <row r="12" spans="1:1" x14ac:dyDescent="0.25">
      <c r="A12" s="17" t="s">
        <v>9</v>
      </c>
    </row>
    <row r="13" spans="1:1" ht="15.6" x14ac:dyDescent="0.25">
      <c r="A13" s="19" t="s">
        <v>10</v>
      </c>
    </row>
    <row r="14" spans="1:1" ht="135" x14ac:dyDescent="0.25">
      <c r="A14" s="17" t="s">
        <v>145</v>
      </c>
    </row>
    <row r="15" spans="1:1" x14ac:dyDescent="0.25">
      <c r="A15" s="17" t="s">
        <v>11</v>
      </c>
    </row>
    <row r="16" spans="1:1" x14ac:dyDescent="0.25">
      <c r="A16" s="18" t="s">
        <v>15</v>
      </c>
    </row>
    <row r="17" spans="1:1" ht="15.6" x14ac:dyDescent="0.25">
      <c r="A17" s="19" t="s">
        <v>12</v>
      </c>
    </row>
    <row r="18" spans="1:1" x14ac:dyDescent="0.25">
      <c r="A18" s="18" t="s">
        <v>13</v>
      </c>
    </row>
  </sheetData>
  <hyperlinks>
    <hyperlink ref="A18" r:id="rId1" xr:uid="{00000000-0004-0000-0000-000000000000}"/>
    <hyperlink ref="A3" r:id="rId2" xr:uid="{00000000-0004-0000-0000-000001000000}"/>
    <hyperlink ref="A16" r:id="rId3" xr:uid="{00000000-0004-0000-0000-000002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8"/>
  <sheetViews>
    <sheetView workbookViewId="0"/>
  </sheetViews>
  <sheetFormatPr defaultColWidth="10.90625" defaultRowHeight="15" x14ac:dyDescent="0.25"/>
  <cols>
    <col min="1" max="1" width="35.81640625" customWidth="1"/>
    <col min="2" max="19" width="17.81640625" customWidth="1"/>
  </cols>
  <sheetData>
    <row r="1" spans="1:5" ht="30" customHeight="1" x14ac:dyDescent="0.35">
      <c r="A1" s="14" t="s">
        <v>150</v>
      </c>
    </row>
    <row r="2" spans="1:5" x14ac:dyDescent="0.25">
      <c r="A2" t="s">
        <v>66</v>
      </c>
    </row>
    <row r="3" spans="1:5" x14ac:dyDescent="0.25">
      <c r="A3" t="s">
        <v>67</v>
      </c>
    </row>
    <row r="4" spans="1:5" x14ac:dyDescent="0.25">
      <c r="A4" t="s">
        <v>68</v>
      </c>
    </row>
    <row r="5" spans="1:5" x14ac:dyDescent="0.25">
      <c r="A5" t="s">
        <v>98</v>
      </c>
    </row>
    <row r="6" spans="1:5" x14ac:dyDescent="0.25">
      <c r="A6" t="s">
        <v>70</v>
      </c>
    </row>
    <row r="7" spans="1:5" ht="15" customHeight="1" x14ac:dyDescent="0.3">
      <c r="A7" s="3" t="s">
        <v>138</v>
      </c>
    </row>
    <row r="8" spans="1:5" ht="46.8" x14ac:dyDescent="0.3">
      <c r="A8" s="7" t="s">
        <v>72</v>
      </c>
      <c r="B8" s="6" t="s">
        <v>139</v>
      </c>
      <c r="C8" s="6" t="s">
        <v>140</v>
      </c>
      <c r="D8" s="6" t="s">
        <v>141</v>
      </c>
      <c r="E8" s="6" t="s">
        <v>142</v>
      </c>
    </row>
    <row r="9" spans="1:5" x14ac:dyDescent="0.25">
      <c r="A9" s="7" t="s">
        <v>79</v>
      </c>
      <c r="B9" s="8">
        <v>30.2</v>
      </c>
      <c r="C9" s="9">
        <v>134000</v>
      </c>
      <c r="D9" s="8">
        <v>12.7</v>
      </c>
      <c r="E9" s="9">
        <v>136000</v>
      </c>
    </row>
    <row r="10" spans="1:5" x14ac:dyDescent="0.25">
      <c r="A10" s="7" t="s">
        <v>80</v>
      </c>
      <c r="B10" s="8">
        <v>36</v>
      </c>
      <c r="C10" s="9">
        <v>160000</v>
      </c>
      <c r="D10" s="8">
        <v>39.5</v>
      </c>
      <c r="E10" s="9">
        <v>422000</v>
      </c>
    </row>
    <row r="11" spans="1:5" x14ac:dyDescent="0.25">
      <c r="A11" s="7" t="s">
        <v>81</v>
      </c>
      <c r="B11" s="8">
        <v>33.799999999999997</v>
      </c>
      <c r="C11" s="9">
        <v>150000</v>
      </c>
      <c r="D11" s="8">
        <v>47.8</v>
      </c>
      <c r="E11" s="9">
        <v>512000</v>
      </c>
    </row>
    <row r="12" spans="1:5" x14ac:dyDescent="0.25">
      <c r="B12" s="8"/>
      <c r="C12" s="9"/>
      <c r="D12" s="8"/>
      <c r="E12" s="9"/>
    </row>
    <row r="13" spans="1:5" ht="15" customHeight="1" x14ac:dyDescent="0.3">
      <c r="A13" s="3" t="s">
        <v>143</v>
      </c>
    </row>
    <row r="14" spans="1:5" ht="46.8" x14ac:dyDescent="0.3">
      <c r="A14" s="7" t="s">
        <v>83</v>
      </c>
      <c r="B14" s="6" t="s">
        <v>142</v>
      </c>
      <c r="C14" s="6" t="s">
        <v>141</v>
      </c>
      <c r="D14" s="6" t="s">
        <v>140</v>
      </c>
      <c r="E14" s="6" t="s">
        <v>139</v>
      </c>
    </row>
    <row r="15" spans="1:5" x14ac:dyDescent="0.25">
      <c r="A15" s="7" t="s">
        <v>84</v>
      </c>
      <c r="B15" s="9">
        <v>770000</v>
      </c>
      <c r="C15" s="8">
        <v>71.900000000000006</v>
      </c>
      <c r="D15" s="9">
        <v>243000</v>
      </c>
      <c r="E15" s="8">
        <v>54.5</v>
      </c>
    </row>
    <row r="16" spans="1:5" x14ac:dyDescent="0.25">
      <c r="A16" s="7" t="s">
        <v>85</v>
      </c>
      <c r="B16" s="9">
        <v>833000</v>
      </c>
      <c r="C16" s="8">
        <v>77.8</v>
      </c>
      <c r="D16" s="9">
        <v>253000</v>
      </c>
      <c r="E16" s="8">
        <v>56.7</v>
      </c>
    </row>
    <row r="17" spans="1:5" x14ac:dyDescent="0.25">
      <c r="A17" s="7" t="s">
        <v>86</v>
      </c>
      <c r="B17" s="9">
        <v>301000</v>
      </c>
      <c r="C17" s="8">
        <v>28.1</v>
      </c>
      <c r="D17" s="9">
        <v>83000</v>
      </c>
      <c r="E17" s="8">
        <v>18.7</v>
      </c>
    </row>
    <row r="18" spans="1:5" x14ac:dyDescent="0.25">
      <c r="A18" s="7" t="s">
        <v>87</v>
      </c>
      <c r="B18" s="9">
        <v>768000</v>
      </c>
      <c r="C18" s="8">
        <v>71.7</v>
      </c>
      <c r="D18" s="9">
        <v>231000</v>
      </c>
      <c r="E18" s="8">
        <v>52</v>
      </c>
    </row>
    <row r="19" spans="1:5" x14ac:dyDescent="0.25">
      <c r="A19" s="7" t="s">
        <v>88</v>
      </c>
      <c r="B19" s="9">
        <v>474000</v>
      </c>
      <c r="C19" s="8">
        <v>44.3</v>
      </c>
      <c r="D19" s="9">
        <v>133000</v>
      </c>
      <c r="E19" s="8">
        <v>29.8</v>
      </c>
    </row>
    <row r="20" spans="1:5" x14ac:dyDescent="0.25">
      <c r="A20" s="7" t="s">
        <v>89</v>
      </c>
      <c r="B20" s="9">
        <v>536000</v>
      </c>
      <c r="C20" s="8">
        <v>50.1</v>
      </c>
      <c r="D20" s="9">
        <v>223000</v>
      </c>
      <c r="E20" s="8">
        <v>50</v>
      </c>
    </row>
    <row r="21" spans="1:5" x14ac:dyDescent="0.25">
      <c r="A21" s="7" t="s">
        <v>90</v>
      </c>
      <c r="B21" s="9">
        <v>856000</v>
      </c>
      <c r="C21" s="8">
        <v>79.900000000000006</v>
      </c>
      <c r="D21" s="9">
        <v>264000</v>
      </c>
      <c r="E21" s="8">
        <v>59.2</v>
      </c>
    </row>
    <row r="22" spans="1:5" x14ac:dyDescent="0.25">
      <c r="A22" s="7" t="s">
        <v>91</v>
      </c>
      <c r="B22" s="9">
        <v>722000</v>
      </c>
      <c r="C22" s="8">
        <v>67.5</v>
      </c>
      <c r="D22" s="9">
        <v>217000</v>
      </c>
      <c r="E22" s="8">
        <v>48.6</v>
      </c>
    </row>
    <row r="23" spans="1:5" x14ac:dyDescent="0.25">
      <c r="A23" s="7" t="s">
        <v>92</v>
      </c>
      <c r="B23" s="9">
        <v>723000</v>
      </c>
      <c r="C23" s="8">
        <v>67.599999999999994</v>
      </c>
      <c r="D23" s="9">
        <v>225000</v>
      </c>
      <c r="E23" s="8">
        <v>50.6</v>
      </c>
    </row>
    <row r="24" spans="1:5" x14ac:dyDescent="0.25">
      <c r="A24" s="7" t="s">
        <v>93</v>
      </c>
      <c r="B24" s="9">
        <v>610000</v>
      </c>
      <c r="C24" s="8">
        <v>57</v>
      </c>
      <c r="D24" s="9">
        <v>195000</v>
      </c>
      <c r="E24" s="8">
        <v>43.8</v>
      </c>
    </row>
    <row r="25" spans="1:5" x14ac:dyDescent="0.25">
      <c r="A25" s="7" t="s">
        <v>94</v>
      </c>
      <c r="B25" s="9">
        <v>643000</v>
      </c>
      <c r="C25" s="8">
        <v>60.1</v>
      </c>
      <c r="D25" s="9">
        <v>199000</v>
      </c>
      <c r="E25" s="8">
        <v>44.6</v>
      </c>
    </row>
    <row r="26" spans="1:5" x14ac:dyDescent="0.25">
      <c r="A26" s="7" t="s">
        <v>95</v>
      </c>
      <c r="B26" s="9">
        <v>583000</v>
      </c>
      <c r="C26" s="8">
        <v>54.5</v>
      </c>
      <c r="D26" s="9">
        <v>179000</v>
      </c>
      <c r="E26" s="8">
        <v>40.200000000000003</v>
      </c>
    </row>
    <row r="27" spans="1:5" x14ac:dyDescent="0.25">
      <c r="A27" s="7" t="s">
        <v>96</v>
      </c>
      <c r="B27" s="9">
        <v>729000</v>
      </c>
      <c r="C27" s="8">
        <v>68.099999999999994</v>
      </c>
      <c r="D27" s="9">
        <v>232000</v>
      </c>
      <c r="E27" s="8">
        <v>52.2</v>
      </c>
    </row>
    <row r="28" spans="1:5" x14ac:dyDescent="0.25">
      <c r="B28" s="9"/>
      <c r="C28" s="8"/>
      <c r="D28" s="9"/>
      <c r="E28" s="8"/>
    </row>
  </sheetData>
  <pageMargins left="0.7" right="0.7" top="0.75" bottom="0.75" header="0.3" footer="0.3"/>
  <pageSetup paperSize="9" orientation="portrait" horizontalDpi="300" verticalDpi="300"/>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workbookViewId="0"/>
  </sheetViews>
  <sheetFormatPr defaultColWidth="10.90625" defaultRowHeight="15" x14ac:dyDescent="0.25"/>
  <cols>
    <col min="1" max="1" width="19.81640625" bestFit="1" customWidth="1"/>
    <col min="3" max="3" width="95.1796875" customWidth="1"/>
  </cols>
  <sheetData>
    <row r="1" spans="1:3" ht="19.2" x14ac:dyDescent="0.35">
      <c r="A1" s="2" t="s">
        <v>16</v>
      </c>
    </row>
    <row r="2" spans="1:3" ht="15.6" x14ac:dyDescent="0.3">
      <c r="A2" s="5" t="s">
        <v>17</v>
      </c>
      <c r="B2" s="5" t="s">
        <v>18</v>
      </c>
      <c r="C2" s="5" t="s">
        <v>19</v>
      </c>
    </row>
    <row r="3" spans="1:3" x14ac:dyDescent="0.25">
      <c r="A3" t="s">
        <v>20</v>
      </c>
      <c r="B3" s="1" t="str">
        <f>HYPERLINK("#Notes!A2", "Notes")</f>
        <v>Notes</v>
      </c>
      <c r="C3" s="4" t="s">
        <v>21</v>
      </c>
    </row>
    <row r="4" spans="1:3" x14ac:dyDescent="0.25">
      <c r="A4" t="s">
        <v>22</v>
      </c>
      <c r="B4" s="1" t="str">
        <f>HYPERLINK("#NI!A7", "1.1")</f>
        <v>1.1</v>
      </c>
      <c r="C4" s="4" t="s">
        <v>23</v>
      </c>
    </row>
    <row r="5" spans="1:3" x14ac:dyDescent="0.25">
      <c r="A5" t="s">
        <v>22</v>
      </c>
      <c r="B5" s="1" t="str">
        <f>HYPERLINK("#NI!A13", "1.2")</f>
        <v>1.2</v>
      </c>
      <c r="C5" s="4" t="s">
        <v>24</v>
      </c>
    </row>
    <row r="6" spans="1:3" x14ac:dyDescent="0.25">
      <c r="A6" t="s">
        <v>25</v>
      </c>
      <c r="B6" s="1" t="str">
        <f>HYPERLINK("#Sex!A7", "2.1")</f>
        <v>2.1</v>
      </c>
      <c r="C6" s="4" t="s">
        <v>26</v>
      </c>
    </row>
    <row r="7" spans="1:3" x14ac:dyDescent="0.25">
      <c r="A7" t="s">
        <v>25</v>
      </c>
      <c r="B7" s="1" t="str">
        <f>HYPERLINK("#Sex!A13", "2.2")</f>
        <v>2.2</v>
      </c>
      <c r="C7" s="4" t="s">
        <v>27</v>
      </c>
    </row>
    <row r="8" spans="1:3" x14ac:dyDescent="0.25">
      <c r="A8" t="s">
        <v>28</v>
      </c>
      <c r="B8" s="1" t="str">
        <f>HYPERLINK("#Age!A7", "3.1")</f>
        <v>3.1</v>
      </c>
      <c r="C8" s="4" t="s">
        <v>29</v>
      </c>
    </row>
    <row r="9" spans="1:3" x14ac:dyDescent="0.25">
      <c r="A9" t="s">
        <v>28</v>
      </c>
      <c r="B9" s="1" t="str">
        <f>HYPERLINK("#Age!A13", "3.2")</f>
        <v>3.2</v>
      </c>
      <c r="C9" s="4" t="s">
        <v>30</v>
      </c>
    </row>
    <row r="10" spans="1:3" x14ac:dyDescent="0.25">
      <c r="A10" t="s">
        <v>31</v>
      </c>
      <c r="B10" s="1" t="str">
        <f>HYPERLINK("#ILO!A7", "4.1")</f>
        <v>4.1</v>
      </c>
      <c r="C10" s="4" t="s">
        <v>32</v>
      </c>
    </row>
    <row r="11" spans="1:3" x14ac:dyDescent="0.25">
      <c r="A11" t="s">
        <v>31</v>
      </c>
      <c r="B11" s="1" t="str">
        <f>HYPERLINK("#ILO!A13", "4.2")</f>
        <v>4.2</v>
      </c>
      <c r="C11" s="4" t="s">
        <v>33</v>
      </c>
    </row>
    <row r="12" spans="1:3" x14ac:dyDescent="0.25">
      <c r="A12" t="s">
        <v>34</v>
      </c>
      <c r="B12" s="1" t="str">
        <f>HYPERLINK("#Deprivation Quintile!A7", "5.1")</f>
        <v>5.1</v>
      </c>
      <c r="C12" s="4" t="s">
        <v>35</v>
      </c>
    </row>
    <row r="13" spans="1:3" x14ac:dyDescent="0.25">
      <c r="A13" t="s">
        <v>34</v>
      </c>
      <c r="B13" s="1" t="str">
        <f>HYPERLINK("#Deprivation Quintile!A13", "5.2")</f>
        <v>5.2</v>
      </c>
      <c r="C13" s="4" t="s">
        <v>36</v>
      </c>
    </row>
    <row r="14" spans="1:3" x14ac:dyDescent="0.25">
      <c r="A14" t="s">
        <v>37</v>
      </c>
      <c r="B14" s="10" t="str">
        <f>HYPERLINK("#Qualifications!A7", "6.1")</f>
        <v>6.1</v>
      </c>
      <c r="C14" s="4" t="s">
        <v>38</v>
      </c>
    </row>
    <row r="15" spans="1:3" x14ac:dyDescent="0.25">
      <c r="A15" t="s">
        <v>37</v>
      </c>
      <c r="B15" s="10" t="str">
        <f>HYPERLINK("#Qualifications!A13", "6.2")</f>
        <v>6.2</v>
      </c>
      <c r="C15" s="4" t="s">
        <v>39</v>
      </c>
    </row>
    <row r="16" spans="1:3" x14ac:dyDescent="0.25">
      <c r="A16" t="s">
        <v>40</v>
      </c>
      <c r="B16" s="1" t="str">
        <f>HYPERLINK("#Disability!A7", "7.1")</f>
        <v>7.1</v>
      </c>
      <c r="C16" t="s">
        <v>41</v>
      </c>
    </row>
    <row r="17" spans="1:3" x14ac:dyDescent="0.25">
      <c r="A17" t="s">
        <v>40</v>
      </c>
      <c r="B17" s="1" t="str">
        <f>HYPERLINK("#Disability!A13", "7.2")</f>
        <v>7.2</v>
      </c>
      <c r="C17" t="s">
        <v>42</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heetViews>
  <sheetFormatPr defaultColWidth="10.90625" defaultRowHeight="15" x14ac:dyDescent="0.25"/>
  <cols>
    <col min="1" max="1" width="18.81640625" style="16" customWidth="1"/>
    <col min="2" max="2" width="80.81640625" style="16" customWidth="1"/>
    <col min="3" max="16384" width="10.90625" style="16"/>
  </cols>
  <sheetData>
    <row r="1" spans="1:2" ht="19.2" x14ac:dyDescent="0.25">
      <c r="A1" s="15" t="s">
        <v>21</v>
      </c>
    </row>
    <row r="2" spans="1:2" x14ac:dyDescent="0.25">
      <c r="A2" s="16" t="s">
        <v>43</v>
      </c>
    </row>
    <row r="3" spans="1:2" ht="49.95" customHeight="1" x14ac:dyDescent="0.25">
      <c r="A3" s="20" t="s">
        <v>44</v>
      </c>
      <c r="B3" s="20" t="s">
        <v>45</v>
      </c>
    </row>
    <row r="4" spans="1:2" ht="75" x14ac:dyDescent="0.25">
      <c r="A4" s="11" t="s">
        <v>46</v>
      </c>
      <c r="B4" s="21" t="s">
        <v>47</v>
      </c>
    </row>
    <row r="5" spans="1:2" ht="375" x14ac:dyDescent="0.25">
      <c r="A5" s="11" t="s">
        <v>48</v>
      </c>
      <c r="B5" s="17" t="s">
        <v>49</v>
      </c>
    </row>
    <row r="6" spans="1:2" ht="165" x14ac:dyDescent="0.25">
      <c r="A6" s="11" t="s">
        <v>50</v>
      </c>
      <c r="B6" s="21" t="s">
        <v>146</v>
      </c>
    </row>
    <row r="7" spans="1:2" ht="30" x14ac:dyDescent="0.25">
      <c r="A7" s="11" t="s">
        <v>51</v>
      </c>
      <c r="B7" s="17" t="s">
        <v>52</v>
      </c>
    </row>
    <row r="8" spans="1:2" ht="75" x14ac:dyDescent="0.25">
      <c r="A8" s="11" t="s">
        <v>53</v>
      </c>
      <c r="B8" s="17" t="s">
        <v>54</v>
      </c>
    </row>
    <row r="9" spans="1:2" ht="60" x14ac:dyDescent="0.25">
      <c r="A9" s="11" t="s">
        <v>55</v>
      </c>
      <c r="B9" s="17" t="s">
        <v>56</v>
      </c>
    </row>
    <row r="10" spans="1:2" ht="45" x14ac:dyDescent="0.25">
      <c r="A10" s="11" t="s">
        <v>57</v>
      </c>
      <c r="B10" s="17" t="s">
        <v>58</v>
      </c>
    </row>
    <row r="11" spans="1:2" ht="75" x14ac:dyDescent="0.25">
      <c r="A11" s="11" t="s">
        <v>59</v>
      </c>
      <c r="B11" s="17" t="s">
        <v>60</v>
      </c>
    </row>
    <row r="12" spans="1:2" ht="45" x14ac:dyDescent="0.25">
      <c r="A12" s="11" t="s">
        <v>61</v>
      </c>
      <c r="B12" s="17" t="s">
        <v>62</v>
      </c>
    </row>
    <row r="13" spans="1:2" ht="60" x14ac:dyDescent="0.25">
      <c r="A13" s="11" t="s">
        <v>63</v>
      </c>
      <c r="B13" s="17" t="s">
        <v>64</v>
      </c>
    </row>
    <row r="14" spans="1:2" x14ac:dyDescent="0.25">
      <c r="B14" s="17"/>
    </row>
  </sheetData>
  <pageMargins left="0.7" right="0.7" top="0.75" bottom="0.75" header="0.3" footer="0.3"/>
  <pageSetup paperSize="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workbookViewId="0"/>
  </sheetViews>
  <sheetFormatPr defaultColWidth="10.90625" defaultRowHeight="15" x14ac:dyDescent="0.25"/>
  <cols>
    <col min="1" max="1" width="42.54296875" customWidth="1"/>
    <col min="2" max="19" width="17.81640625" customWidth="1"/>
  </cols>
  <sheetData>
    <row r="1" spans="1:7" ht="30" customHeight="1" x14ac:dyDescent="0.35">
      <c r="A1" s="2" t="s">
        <v>65</v>
      </c>
    </row>
    <row r="2" spans="1:7" x14ac:dyDescent="0.25">
      <c r="A2" t="s">
        <v>66</v>
      </c>
    </row>
    <row r="3" spans="1:7" x14ac:dyDescent="0.25">
      <c r="A3" t="s">
        <v>67</v>
      </c>
    </row>
    <row r="4" spans="1:7" x14ac:dyDescent="0.25">
      <c r="A4" t="s">
        <v>68</v>
      </c>
    </row>
    <row r="5" spans="1:7" x14ac:dyDescent="0.25">
      <c r="A5" t="s">
        <v>69</v>
      </c>
    </row>
    <row r="6" spans="1:7" x14ac:dyDescent="0.25">
      <c r="A6" t="s">
        <v>70</v>
      </c>
    </row>
    <row r="7" spans="1:7" ht="15" customHeight="1" x14ac:dyDescent="0.3">
      <c r="A7" s="3" t="s">
        <v>71</v>
      </c>
    </row>
    <row r="8" spans="1:7" ht="31.2" x14ac:dyDescent="0.3">
      <c r="A8" s="7" t="s">
        <v>72</v>
      </c>
      <c r="B8" s="6" t="s">
        <v>73</v>
      </c>
      <c r="C8" s="6" t="s">
        <v>74</v>
      </c>
      <c r="D8" s="6" t="s">
        <v>75</v>
      </c>
      <c r="E8" s="6" t="s">
        <v>76</v>
      </c>
      <c r="F8" s="6" t="s">
        <v>77</v>
      </c>
      <c r="G8" s="6" t="s">
        <v>78</v>
      </c>
    </row>
    <row r="9" spans="1:7" x14ac:dyDescent="0.25">
      <c r="A9" s="7" t="s">
        <v>79</v>
      </c>
      <c r="B9" s="8">
        <v>18.100000000000001</v>
      </c>
      <c r="C9" s="8">
        <v>16.600000000000001</v>
      </c>
      <c r="D9" s="8">
        <v>19.7</v>
      </c>
      <c r="E9" s="9">
        <v>276000</v>
      </c>
      <c r="F9" s="9">
        <v>252000</v>
      </c>
      <c r="G9" s="9">
        <v>299000</v>
      </c>
    </row>
    <row r="10" spans="1:7" x14ac:dyDescent="0.25">
      <c r="A10" s="7" t="s">
        <v>80</v>
      </c>
      <c r="B10" s="8">
        <v>38.299999999999997</v>
      </c>
      <c r="C10" s="8">
        <v>36.4</v>
      </c>
      <c r="D10" s="8">
        <v>40.299999999999997</v>
      </c>
      <c r="E10" s="9">
        <v>583000</v>
      </c>
      <c r="F10" s="9">
        <v>553000</v>
      </c>
      <c r="G10" s="9">
        <v>612000</v>
      </c>
    </row>
    <row r="11" spans="1:7" x14ac:dyDescent="0.25">
      <c r="A11" s="7" t="s">
        <v>81</v>
      </c>
      <c r="B11" s="8">
        <v>43.6</v>
      </c>
      <c r="C11" s="8">
        <v>41.6</v>
      </c>
      <c r="D11" s="8">
        <v>45.5</v>
      </c>
      <c r="E11" s="9">
        <v>663000</v>
      </c>
      <c r="F11" s="9">
        <v>633000</v>
      </c>
      <c r="G11" s="9">
        <v>693000</v>
      </c>
    </row>
    <row r="12" spans="1:7" x14ac:dyDescent="0.25">
      <c r="B12" s="8"/>
      <c r="C12" s="8"/>
      <c r="D12" s="8"/>
      <c r="E12" s="9"/>
      <c r="F12" s="9"/>
      <c r="G12" s="9"/>
    </row>
    <row r="13" spans="1:7" ht="15" customHeight="1" x14ac:dyDescent="0.3">
      <c r="A13" s="3" t="s">
        <v>82</v>
      </c>
    </row>
    <row r="14" spans="1:7" ht="31.2" x14ac:dyDescent="0.3">
      <c r="A14" s="7" t="s">
        <v>83</v>
      </c>
      <c r="B14" s="6" t="s">
        <v>73</v>
      </c>
      <c r="C14" s="6" t="s">
        <v>74</v>
      </c>
      <c r="D14" s="6" t="s">
        <v>75</v>
      </c>
      <c r="E14" s="6" t="s">
        <v>76</v>
      </c>
      <c r="F14" s="6" t="s">
        <v>77</v>
      </c>
      <c r="G14" s="6" t="s">
        <v>78</v>
      </c>
    </row>
    <row r="15" spans="1:7" x14ac:dyDescent="0.25">
      <c r="A15" s="7" t="s">
        <v>84</v>
      </c>
      <c r="B15" s="8">
        <v>66.599999999999994</v>
      </c>
      <c r="C15" s="8">
        <v>64.7</v>
      </c>
      <c r="D15" s="8">
        <v>68.5</v>
      </c>
      <c r="E15" s="9">
        <v>1013000</v>
      </c>
      <c r="F15" s="9">
        <v>984000</v>
      </c>
      <c r="G15" s="9">
        <v>1041000</v>
      </c>
    </row>
    <row r="16" spans="1:7" x14ac:dyDescent="0.25">
      <c r="A16" s="7" t="s">
        <v>85</v>
      </c>
      <c r="B16" s="8">
        <v>71.3</v>
      </c>
      <c r="C16" s="8">
        <v>69.5</v>
      </c>
      <c r="D16" s="8">
        <v>73.099999999999994</v>
      </c>
      <c r="E16" s="9">
        <v>1085000</v>
      </c>
      <c r="F16" s="9">
        <v>1058000</v>
      </c>
      <c r="G16" s="9">
        <v>1113000</v>
      </c>
    </row>
    <row r="17" spans="1:7" x14ac:dyDescent="0.25">
      <c r="A17" s="7" t="s">
        <v>86</v>
      </c>
      <c r="B17" s="8">
        <v>25.3</v>
      </c>
      <c r="C17" s="8">
        <v>23.5</v>
      </c>
      <c r="D17" s="8">
        <v>27</v>
      </c>
      <c r="E17" s="9">
        <v>384000</v>
      </c>
      <c r="F17" s="9">
        <v>358000</v>
      </c>
      <c r="G17" s="9">
        <v>411000</v>
      </c>
    </row>
    <row r="18" spans="1:7" x14ac:dyDescent="0.25">
      <c r="A18" s="7" t="s">
        <v>87</v>
      </c>
      <c r="B18" s="8">
        <v>65.7</v>
      </c>
      <c r="C18" s="8">
        <v>63.8</v>
      </c>
      <c r="D18" s="8">
        <v>67.599999999999994</v>
      </c>
      <c r="E18" s="9">
        <v>999000</v>
      </c>
      <c r="F18" s="9">
        <v>970000</v>
      </c>
      <c r="G18" s="9">
        <v>1028000</v>
      </c>
    </row>
    <row r="19" spans="1:7" x14ac:dyDescent="0.25">
      <c r="A19" s="7" t="s">
        <v>88</v>
      </c>
      <c r="B19" s="8">
        <v>39.9</v>
      </c>
      <c r="C19" s="8">
        <v>37.9</v>
      </c>
      <c r="D19" s="8">
        <v>41.8</v>
      </c>
      <c r="E19" s="9">
        <v>607000</v>
      </c>
      <c r="F19" s="9">
        <v>577000</v>
      </c>
      <c r="G19" s="9">
        <v>636000</v>
      </c>
    </row>
    <row r="20" spans="1:7" x14ac:dyDescent="0.25">
      <c r="A20" s="7" t="s">
        <v>89</v>
      </c>
      <c r="B20" s="8">
        <v>49.9</v>
      </c>
      <c r="C20" s="8">
        <v>47.9</v>
      </c>
      <c r="D20" s="8">
        <v>51.9</v>
      </c>
      <c r="E20" s="9">
        <v>759000</v>
      </c>
      <c r="F20" s="9">
        <v>729000</v>
      </c>
      <c r="G20" s="9">
        <v>789000</v>
      </c>
    </row>
    <row r="21" spans="1:7" x14ac:dyDescent="0.25">
      <c r="A21" s="7" t="s">
        <v>90</v>
      </c>
      <c r="B21" s="8">
        <v>73.599999999999994</v>
      </c>
      <c r="C21" s="8">
        <v>71.8</v>
      </c>
      <c r="D21" s="8">
        <v>75.3</v>
      </c>
      <c r="E21" s="9">
        <v>1119000</v>
      </c>
      <c r="F21" s="9">
        <v>1092000</v>
      </c>
      <c r="G21" s="9">
        <v>1146000</v>
      </c>
    </row>
    <row r="22" spans="1:7" x14ac:dyDescent="0.25">
      <c r="A22" s="7" t="s">
        <v>91</v>
      </c>
      <c r="B22" s="8">
        <v>61.7</v>
      </c>
      <c r="C22" s="8">
        <v>59.8</v>
      </c>
      <c r="D22" s="8">
        <v>63.7</v>
      </c>
      <c r="E22" s="9">
        <v>939000</v>
      </c>
      <c r="F22" s="9">
        <v>910000</v>
      </c>
      <c r="G22" s="9">
        <v>968000</v>
      </c>
    </row>
    <row r="23" spans="1:7" x14ac:dyDescent="0.25">
      <c r="A23" s="7" t="s">
        <v>92</v>
      </c>
      <c r="B23" s="8">
        <v>62.4</v>
      </c>
      <c r="C23" s="8">
        <v>60.5</v>
      </c>
      <c r="D23" s="8">
        <v>64.3</v>
      </c>
      <c r="E23" s="9">
        <v>949000</v>
      </c>
      <c r="F23" s="9">
        <v>920000</v>
      </c>
      <c r="G23" s="9">
        <v>978000</v>
      </c>
    </row>
    <row r="24" spans="1:7" x14ac:dyDescent="0.25">
      <c r="A24" s="7" t="s">
        <v>93</v>
      </c>
      <c r="B24" s="8">
        <v>52.9</v>
      </c>
      <c r="C24" s="8">
        <v>50.9</v>
      </c>
      <c r="D24" s="8">
        <v>54.9</v>
      </c>
      <c r="E24" s="9">
        <v>805000</v>
      </c>
      <c r="F24" s="9">
        <v>775000</v>
      </c>
      <c r="G24" s="9">
        <v>835000</v>
      </c>
    </row>
    <row r="25" spans="1:7" x14ac:dyDescent="0.25">
      <c r="A25" s="7" t="s">
        <v>94</v>
      </c>
      <c r="B25" s="8">
        <v>55.4</v>
      </c>
      <c r="C25" s="8">
        <v>53.4</v>
      </c>
      <c r="D25" s="8">
        <v>57.3</v>
      </c>
      <c r="E25" s="9">
        <v>842000</v>
      </c>
      <c r="F25" s="9">
        <v>812000</v>
      </c>
      <c r="G25" s="9">
        <v>872000</v>
      </c>
    </row>
    <row r="26" spans="1:7" x14ac:dyDescent="0.25">
      <c r="A26" s="7" t="s">
        <v>95</v>
      </c>
      <c r="B26" s="8">
        <v>50.1</v>
      </c>
      <c r="C26" s="8">
        <v>48.2</v>
      </c>
      <c r="D26" s="8">
        <v>52.1</v>
      </c>
      <c r="E26" s="9">
        <v>763000</v>
      </c>
      <c r="F26" s="9">
        <v>732000</v>
      </c>
      <c r="G26" s="9">
        <v>793000</v>
      </c>
    </row>
    <row r="27" spans="1:7" x14ac:dyDescent="0.25">
      <c r="A27" s="7" t="s">
        <v>96</v>
      </c>
      <c r="B27" s="8">
        <v>63.2</v>
      </c>
      <c r="C27" s="8">
        <v>61.3</v>
      </c>
      <c r="D27" s="8">
        <v>65.099999999999994</v>
      </c>
      <c r="E27" s="9">
        <v>961000</v>
      </c>
      <c r="F27" s="9">
        <v>932000</v>
      </c>
      <c r="G27" s="9">
        <v>990000</v>
      </c>
    </row>
    <row r="28" spans="1:7" x14ac:dyDescent="0.25">
      <c r="B28" s="8"/>
      <c r="C28" s="8"/>
      <c r="D28" s="8"/>
      <c r="E28" s="9"/>
      <c r="F28" s="9"/>
      <c r="G28" s="9"/>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workbookViewId="0"/>
  </sheetViews>
  <sheetFormatPr defaultColWidth="10.90625" defaultRowHeight="15" x14ac:dyDescent="0.25"/>
  <cols>
    <col min="1" max="1" width="42.81640625" customWidth="1"/>
    <col min="2" max="19" width="17.81640625" customWidth="1"/>
  </cols>
  <sheetData>
    <row r="1" spans="1:5" ht="30" customHeight="1" x14ac:dyDescent="0.35">
      <c r="A1" s="2" t="s">
        <v>97</v>
      </c>
    </row>
    <row r="2" spans="1:5" x14ac:dyDescent="0.25">
      <c r="A2" t="s">
        <v>66</v>
      </c>
    </row>
    <row r="3" spans="1:5" x14ac:dyDescent="0.25">
      <c r="A3" t="s">
        <v>67</v>
      </c>
    </row>
    <row r="4" spans="1:5" x14ac:dyDescent="0.25">
      <c r="A4" t="s">
        <v>68</v>
      </c>
    </row>
    <row r="5" spans="1:5" x14ac:dyDescent="0.25">
      <c r="A5" t="s">
        <v>98</v>
      </c>
    </row>
    <row r="6" spans="1:5" x14ac:dyDescent="0.25">
      <c r="A6" t="s">
        <v>70</v>
      </c>
    </row>
    <row r="7" spans="1:5" ht="15" customHeight="1" x14ac:dyDescent="0.3">
      <c r="A7" s="3" t="s">
        <v>99</v>
      </c>
    </row>
    <row r="8" spans="1:5" ht="31.2" x14ac:dyDescent="0.3">
      <c r="A8" s="7" t="s">
        <v>72</v>
      </c>
      <c r="B8" s="6" t="s">
        <v>100</v>
      </c>
      <c r="C8" s="6" t="s">
        <v>101</v>
      </c>
      <c r="D8" s="6" t="s">
        <v>102</v>
      </c>
      <c r="E8" s="6" t="s">
        <v>103</v>
      </c>
    </row>
    <row r="9" spans="1:5" x14ac:dyDescent="0.25">
      <c r="A9" s="7" t="s">
        <v>79</v>
      </c>
      <c r="B9" s="8">
        <v>15.4</v>
      </c>
      <c r="C9" s="9">
        <v>114000</v>
      </c>
      <c r="D9" s="8">
        <v>20.7</v>
      </c>
      <c r="E9" s="9">
        <v>161000</v>
      </c>
    </row>
    <row r="10" spans="1:5" x14ac:dyDescent="0.25">
      <c r="A10" s="7" t="s">
        <v>80</v>
      </c>
      <c r="B10" s="8">
        <v>40.4</v>
      </c>
      <c r="C10" s="9">
        <v>299000</v>
      </c>
      <c r="D10" s="8">
        <v>36.4</v>
      </c>
      <c r="E10" s="9">
        <v>284000</v>
      </c>
    </row>
    <row r="11" spans="1:5" x14ac:dyDescent="0.25">
      <c r="A11" s="7" t="s">
        <v>81</v>
      </c>
      <c r="B11" s="8">
        <v>44.2</v>
      </c>
      <c r="C11" s="9">
        <v>327000</v>
      </c>
      <c r="D11" s="8">
        <v>42.9</v>
      </c>
      <c r="E11" s="9">
        <v>335000</v>
      </c>
    </row>
    <row r="12" spans="1:5" x14ac:dyDescent="0.25">
      <c r="B12" s="8"/>
      <c r="C12" s="9"/>
      <c r="D12" s="8"/>
      <c r="E12" s="9"/>
    </row>
    <row r="13" spans="1:5" ht="15" customHeight="1" x14ac:dyDescent="0.3">
      <c r="A13" s="3" t="s">
        <v>104</v>
      </c>
    </row>
    <row r="14" spans="1:5" ht="31.2" x14ac:dyDescent="0.3">
      <c r="A14" s="7" t="s">
        <v>83</v>
      </c>
      <c r="B14" s="6" t="s">
        <v>101</v>
      </c>
      <c r="C14" s="6" t="s">
        <v>100</v>
      </c>
      <c r="D14" s="6" t="s">
        <v>103</v>
      </c>
      <c r="E14" s="6" t="s">
        <v>102</v>
      </c>
    </row>
    <row r="15" spans="1:5" x14ac:dyDescent="0.25">
      <c r="A15" s="7" t="s">
        <v>84</v>
      </c>
      <c r="B15" s="9">
        <v>511000</v>
      </c>
      <c r="C15" s="8">
        <v>69.099999999999994</v>
      </c>
      <c r="D15" s="9">
        <v>501000</v>
      </c>
      <c r="E15" s="8">
        <v>64.2</v>
      </c>
    </row>
    <row r="16" spans="1:5" x14ac:dyDescent="0.25">
      <c r="A16" s="7" t="s">
        <v>85</v>
      </c>
      <c r="B16" s="9">
        <v>542000</v>
      </c>
      <c r="C16" s="8">
        <v>73.2</v>
      </c>
      <c r="D16" s="9">
        <v>543000</v>
      </c>
      <c r="E16" s="8">
        <v>69.599999999999994</v>
      </c>
    </row>
    <row r="17" spans="1:5" x14ac:dyDescent="0.25">
      <c r="A17" s="7" t="s">
        <v>86</v>
      </c>
      <c r="B17" s="9">
        <v>207000</v>
      </c>
      <c r="C17" s="8">
        <v>27.9</v>
      </c>
      <c r="D17" s="9">
        <v>177000</v>
      </c>
      <c r="E17" s="8">
        <v>22.7</v>
      </c>
    </row>
    <row r="18" spans="1:5" x14ac:dyDescent="0.25">
      <c r="A18" s="7" t="s">
        <v>87</v>
      </c>
      <c r="B18" s="9">
        <v>501000</v>
      </c>
      <c r="C18" s="8">
        <v>67.599999999999994</v>
      </c>
      <c r="D18" s="9">
        <v>498000</v>
      </c>
      <c r="E18" s="8">
        <v>63.8</v>
      </c>
    </row>
    <row r="19" spans="1:5" x14ac:dyDescent="0.25">
      <c r="A19" s="7" t="s">
        <v>88</v>
      </c>
      <c r="B19" s="9">
        <v>303000</v>
      </c>
      <c r="C19" s="8">
        <v>40.9</v>
      </c>
      <c r="D19" s="9">
        <v>304000</v>
      </c>
      <c r="E19" s="8">
        <v>38.9</v>
      </c>
    </row>
    <row r="20" spans="1:5" x14ac:dyDescent="0.25">
      <c r="A20" s="7" t="s">
        <v>89</v>
      </c>
      <c r="B20" s="9">
        <v>337000</v>
      </c>
      <c r="C20" s="8">
        <v>45.5</v>
      </c>
      <c r="D20" s="9">
        <v>422000</v>
      </c>
      <c r="E20" s="8">
        <v>54.1</v>
      </c>
    </row>
    <row r="21" spans="1:5" x14ac:dyDescent="0.25">
      <c r="A21" s="7" t="s">
        <v>90</v>
      </c>
      <c r="B21" s="9">
        <v>563000</v>
      </c>
      <c r="C21" s="8">
        <v>76.099999999999994</v>
      </c>
      <c r="D21" s="9">
        <v>556000</v>
      </c>
      <c r="E21" s="8">
        <v>71.2</v>
      </c>
    </row>
    <row r="22" spans="1:5" x14ac:dyDescent="0.25">
      <c r="A22" s="7" t="s">
        <v>91</v>
      </c>
      <c r="B22" s="9">
        <v>461000</v>
      </c>
      <c r="C22" s="8">
        <v>62.3</v>
      </c>
      <c r="D22" s="9">
        <v>478000</v>
      </c>
      <c r="E22" s="8">
        <v>61.2</v>
      </c>
    </row>
    <row r="23" spans="1:5" x14ac:dyDescent="0.25">
      <c r="A23" s="7" t="s">
        <v>92</v>
      </c>
      <c r="B23" s="9">
        <v>442000</v>
      </c>
      <c r="C23" s="8">
        <v>59.6</v>
      </c>
      <c r="D23" s="9">
        <v>507000</v>
      </c>
      <c r="E23" s="8">
        <v>65</v>
      </c>
    </row>
    <row r="24" spans="1:5" x14ac:dyDescent="0.25">
      <c r="A24" s="7" t="s">
        <v>93</v>
      </c>
      <c r="B24" s="9">
        <v>422000</v>
      </c>
      <c r="C24" s="8">
        <v>57</v>
      </c>
      <c r="D24" s="9">
        <v>383000</v>
      </c>
      <c r="E24" s="8">
        <v>49.1</v>
      </c>
    </row>
    <row r="25" spans="1:5" x14ac:dyDescent="0.25">
      <c r="A25" s="7" t="s">
        <v>94</v>
      </c>
      <c r="B25" s="9">
        <v>426000</v>
      </c>
      <c r="C25" s="8">
        <v>57.6</v>
      </c>
      <c r="D25" s="9">
        <v>416000</v>
      </c>
      <c r="E25" s="8">
        <v>53.3</v>
      </c>
    </row>
    <row r="26" spans="1:5" x14ac:dyDescent="0.25">
      <c r="A26" s="7" t="s">
        <v>95</v>
      </c>
      <c r="B26" s="9">
        <v>391000</v>
      </c>
      <c r="C26" s="8">
        <v>52.8</v>
      </c>
      <c r="D26" s="9">
        <v>371000</v>
      </c>
      <c r="E26" s="8">
        <v>47.6</v>
      </c>
    </row>
    <row r="27" spans="1:5" x14ac:dyDescent="0.25">
      <c r="A27" s="7" t="s">
        <v>96</v>
      </c>
      <c r="B27" s="9">
        <v>486000</v>
      </c>
      <c r="C27" s="8">
        <v>65.7</v>
      </c>
      <c r="D27" s="9">
        <v>475000</v>
      </c>
      <c r="E27" s="8">
        <v>60.8</v>
      </c>
    </row>
    <row r="28" spans="1:5" x14ac:dyDescent="0.25">
      <c r="B28" s="9"/>
      <c r="C28" s="8"/>
      <c r="D28" s="9"/>
      <c r="E28" s="8"/>
    </row>
  </sheetData>
  <pageMargins left="0.7" right="0.7" top="0.75" bottom="0.75" header="0.3" footer="0.3"/>
  <pageSetup paperSize="9" orientation="portrait" horizontalDpi="300" verticalDpi="300"/>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8"/>
  <sheetViews>
    <sheetView zoomScaleNormal="100" workbookViewId="0"/>
  </sheetViews>
  <sheetFormatPr defaultColWidth="10.90625" defaultRowHeight="15" x14ac:dyDescent="0.25"/>
  <cols>
    <col min="1" max="1" width="41.453125" customWidth="1"/>
    <col min="2" max="19" width="17.81640625" customWidth="1"/>
  </cols>
  <sheetData>
    <row r="1" spans="1:11" ht="30" customHeight="1" x14ac:dyDescent="0.35">
      <c r="A1" s="2" t="s">
        <v>105</v>
      </c>
    </row>
    <row r="2" spans="1:11" x14ac:dyDescent="0.25">
      <c r="A2" t="s">
        <v>66</v>
      </c>
    </row>
    <row r="3" spans="1:11" x14ac:dyDescent="0.25">
      <c r="A3" t="s">
        <v>67</v>
      </c>
    </row>
    <row r="4" spans="1:11" x14ac:dyDescent="0.25">
      <c r="A4" t="s">
        <v>68</v>
      </c>
    </row>
    <row r="5" spans="1:11" x14ac:dyDescent="0.25">
      <c r="A5" t="s">
        <v>98</v>
      </c>
    </row>
    <row r="6" spans="1:11" x14ac:dyDescent="0.25">
      <c r="A6" t="s">
        <v>70</v>
      </c>
    </row>
    <row r="7" spans="1:11" ht="15" customHeight="1" x14ac:dyDescent="0.3">
      <c r="A7" s="3" t="s">
        <v>106</v>
      </c>
    </row>
    <row r="8" spans="1:11" ht="31.2" x14ac:dyDescent="0.3">
      <c r="A8" s="7" t="s">
        <v>72</v>
      </c>
      <c r="B8" s="6" t="s">
        <v>107</v>
      </c>
      <c r="C8" s="6" t="s">
        <v>108</v>
      </c>
      <c r="D8" s="6" t="s">
        <v>109</v>
      </c>
      <c r="E8" s="6" t="s">
        <v>110</v>
      </c>
      <c r="F8" s="6" t="s">
        <v>111</v>
      </c>
      <c r="G8" s="6" t="s">
        <v>112</v>
      </c>
      <c r="H8" s="6" t="s">
        <v>113</v>
      </c>
      <c r="I8" s="6" t="s">
        <v>114</v>
      </c>
      <c r="J8" s="6" t="s">
        <v>115</v>
      </c>
      <c r="K8" s="6" t="s">
        <v>116</v>
      </c>
    </row>
    <row r="9" spans="1:11" x14ac:dyDescent="0.25">
      <c r="A9" s="7" t="s">
        <v>79</v>
      </c>
      <c r="B9" s="8">
        <v>4.9000000000000004</v>
      </c>
      <c r="C9" s="9">
        <v>10000</v>
      </c>
      <c r="D9" s="8">
        <v>8</v>
      </c>
      <c r="E9" s="9">
        <v>19000</v>
      </c>
      <c r="F9" s="8">
        <v>7.8</v>
      </c>
      <c r="G9" s="9">
        <v>29000</v>
      </c>
      <c r="H9" s="8">
        <v>16.3</v>
      </c>
      <c r="I9" s="9">
        <v>61000</v>
      </c>
      <c r="J9" s="8">
        <v>46.7</v>
      </c>
      <c r="K9" s="9">
        <v>157000</v>
      </c>
    </row>
    <row r="10" spans="1:11" x14ac:dyDescent="0.25">
      <c r="A10" s="7" t="s">
        <v>80</v>
      </c>
      <c r="B10" s="12">
        <v>36.5</v>
      </c>
      <c r="C10" s="9">
        <v>72000</v>
      </c>
      <c r="D10" s="8">
        <v>28.6</v>
      </c>
      <c r="E10" s="9">
        <v>69000</v>
      </c>
      <c r="F10" s="8">
        <v>35.200000000000003</v>
      </c>
      <c r="G10" s="9">
        <v>131000</v>
      </c>
      <c r="H10" s="8">
        <v>46.7</v>
      </c>
      <c r="I10" s="9">
        <v>176000</v>
      </c>
      <c r="J10" s="8">
        <v>40.299999999999997</v>
      </c>
      <c r="K10" s="9">
        <v>135000</v>
      </c>
    </row>
    <row r="11" spans="1:11" x14ac:dyDescent="0.25">
      <c r="A11" s="7" t="s">
        <v>81</v>
      </c>
      <c r="B11" s="12">
        <v>58.6</v>
      </c>
      <c r="C11" s="9">
        <v>115000</v>
      </c>
      <c r="D11" s="8">
        <v>63.4</v>
      </c>
      <c r="E11" s="9">
        <v>152000</v>
      </c>
      <c r="F11" s="8">
        <v>57</v>
      </c>
      <c r="G11" s="9">
        <v>212000</v>
      </c>
      <c r="H11" s="8">
        <v>37</v>
      </c>
      <c r="I11" s="9">
        <v>140000</v>
      </c>
      <c r="J11" s="8">
        <v>13</v>
      </c>
      <c r="K11" s="9">
        <v>44000</v>
      </c>
    </row>
    <row r="12" spans="1:11" x14ac:dyDescent="0.25">
      <c r="B12" s="8"/>
      <c r="C12" s="9"/>
      <c r="D12" s="8"/>
      <c r="E12" s="9"/>
      <c r="F12" s="8"/>
      <c r="G12" s="9"/>
      <c r="H12" s="8"/>
      <c r="I12" s="9"/>
      <c r="J12" s="8"/>
      <c r="K12" s="9"/>
    </row>
    <row r="13" spans="1:11" ht="15" customHeight="1" x14ac:dyDescent="0.3">
      <c r="A13" s="3" t="s">
        <v>117</v>
      </c>
    </row>
    <row r="14" spans="1:11" ht="31.2" x14ac:dyDescent="0.3">
      <c r="A14" s="7" t="s">
        <v>83</v>
      </c>
      <c r="B14" s="6" t="s">
        <v>108</v>
      </c>
      <c r="C14" s="6" t="s">
        <v>107</v>
      </c>
      <c r="D14" s="6" t="s">
        <v>110</v>
      </c>
      <c r="E14" s="6" t="s">
        <v>109</v>
      </c>
      <c r="F14" s="6" t="s">
        <v>112</v>
      </c>
      <c r="G14" s="6" t="s">
        <v>111</v>
      </c>
      <c r="H14" s="6" t="s">
        <v>114</v>
      </c>
      <c r="I14" s="6" t="s">
        <v>113</v>
      </c>
      <c r="J14" s="6" t="s">
        <v>116</v>
      </c>
      <c r="K14" s="6" t="s">
        <v>115</v>
      </c>
    </row>
    <row r="15" spans="1:11" x14ac:dyDescent="0.25">
      <c r="A15" s="7" t="s">
        <v>84</v>
      </c>
      <c r="B15" s="13">
        <v>169000</v>
      </c>
      <c r="C15" s="12">
        <v>85.7</v>
      </c>
      <c r="D15" s="9">
        <v>182000</v>
      </c>
      <c r="E15" s="8">
        <v>75.8</v>
      </c>
      <c r="F15" s="9">
        <v>287000</v>
      </c>
      <c r="G15" s="8">
        <v>77.3</v>
      </c>
      <c r="H15" s="9">
        <v>252000</v>
      </c>
      <c r="I15" s="8">
        <v>66.8</v>
      </c>
      <c r="J15" s="9">
        <v>123000</v>
      </c>
      <c r="K15" s="8">
        <v>36.700000000000003</v>
      </c>
    </row>
    <row r="16" spans="1:11" x14ac:dyDescent="0.25">
      <c r="A16" s="7" t="s">
        <v>85</v>
      </c>
      <c r="B16" s="13">
        <v>180000</v>
      </c>
      <c r="C16" s="12">
        <v>91.3</v>
      </c>
      <c r="D16" s="9">
        <v>206000</v>
      </c>
      <c r="E16" s="8">
        <v>86</v>
      </c>
      <c r="F16" s="9">
        <v>320000</v>
      </c>
      <c r="G16" s="8">
        <v>86</v>
      </c>
      <c r="H16" s="9">
        <v>258000</v>
      </c>
      <c r="I16" s="8">
        <v>68.400000000000006</v>
      </c>
      <c r="J16" s="9">
        <v>121000</v>
      </c>
      <c r="K16" s="8">
        <v>36.200000000000003</v>
      </c>
    </row>
    <row r="17" spans="1:11" x14ac:dyDescent="0.25">
      <c r="A17" s="7" t="s">
        <v>86</v>
      </c>
      <c r="B17" s="13">
        <v>77000</v>
      </c>
      <c r="C17" s="12">
        <v>39.299999999999997</v>
      </c>
      <c r="D17" s="13">
        <v>87000</v>
      </c>
      <c r="E17" s="12">
        <v>36.1</v>
      </c>
      <c r="F17" s="9">
        <v>122000</v>
      </c>
      <c r="G17" s="8">
        <v>32.700000000000003</v>
      </c>
      <c r="H17" s="9">
        <v>82000</v>
      </c>
      <c r="I17" s="8">
        <v>21.7</v>
      </c>
      <c r="J17" s="9">
        <v>17000</v>
      </c>
      <c r="K17" s="8">
        <v>5</v>
      </c>
    </row>
    <row r="18" spans="1:11" x14ac:dyDescent="0.25">
      <c r="A18" s="7" t="s">
        <v>87</v>
      </c>
      <c r="B18" s="13">
        <v>150000</v>
      </c>
      <c r="C18" s="12">
        <v>76.099999999999994</v>
      </c>
      <c r="D18" s="9">
        <v>203000</v>
      </c>
      <c r="E18" s="8">
        <v>84.7</v>
      </c>
      <c r="F18" s="9">
        <v>303000</v>
      </c>
      <c r="G18" s="8">
        <v>81.599999999999994</v>
      </c>
      <c r="H18" s="9">
        <v>245000</v>
      </c>
      <c r="I18" s="8">
        <v>64.900000000000006</v>
      </c>
      <c r="J18" s="9">
        <v>98000</v>
      </c>
      <c r="K18" s="8">
        <v>29.2</v>
      </c>
    </row>
    <row r="19" spans="1:11" x14ac:dyDescent="0.25">
      <c r="A19" s="7" t="s">
        <v>88</v>
      </c>
      <c r="B19" s="13">
        <v>143000</v>
      </c>
      <c r="C19" s="12">
        <v>72.400000000000006</v>
      </c>
      <c r="D19" s="13">
        <v>129000</v>
      </c>
      <c r="E19" s="12">
        <v>53.9</v>
      </c>
      <c r="F19" s="9">
        <v>191000</v>
      </c>
      <c r="G19" s="8">
        <v>51.3</v>
      </c>
      <c r="H19" s="9">
        <v>109000</v>
      </c>
      <c r="I19" s="8">
        <v>28.9</v>
      </c>
      <c r="J19" s="9">
        <v>35000</v>
      </c>
      <c r="K19" s="8">
        <v>10.5</v>
      </c>
    </row>
    <row r="20" spans="1:11" x14ac:dyDescent="0.25">
      <c r="A20" s="7" t="s">
        <v>89</v>
      </c>
      <c r="B20" s="13">
        <v>100000</v>
      </c>
      <c r="C20" s="12">
        <v>50.7</v>
      </c>
      <c r="D20" s="13">
        <v>161000</v>
      </c>
      <c r="E20" s="12">
        <v>67</v>
      </c>
      <c r="F20" s="9">
        <v>229000</v>
      </c>
      <c r="G20" s="8">
        <v>61.6</v>
      </c>
      <c r="H20" s="9">
        <v>184000</v>
      </c>
      <c r="I20" s="8">
        <v>48.9</v>
      </c>
      <c r="J20" s="9">
        <v>85000</v>
      </c>
      <c r="K20" s="8">
        <v>25.3</v>
      </c>
    </row>
    <row r="21" spans="1:11" x14ac:dyDescent="0.25">
      <c r="A21" s="7" t="s">
        <v>90</v>
      </c>
      <c r="B21" s="13">
        <v>174000</v>
      </c>
      <c r="C21" s="12">
        <v>88.4</v>
      </c>
      <c r="D21" s="9">
        <v>210000</v>
      </c>
      <c r="E21" s="8">
        <v>87.5</v>
      </c>
      <c r="F21" s="9">
        <v>322000</v>
      </c>
      <c r="G21" s="8">
        <v>86.7</v>
      </c>
      <c r="H21" s="9">
        <v>278000</v>
      </c>
      <c r="I21" s="8">
        <v>73.900000000000006</v>
      </c>
      <c r="J21" s="9">
        <v>134000</v>
      </c>
      <c r="K21" s="8">
        <v>40</v>
      </c>
    </row>
    <row r="22" spans="1:11" x14ac:dyDescent="0.25">
      <c r="A22" s="7" t="s">
        <v>91</v>
      </c>
      <c r="B22" s="13">
        <v>154000</v>
      </c>
      <c r="C22" s="12">
        <v>78.2</v>
      </c>
      <c r="D22" s="9">
        <v>188000</v>
      </c>
      <c r="E22" s="8">
        <v>78.400000000000006</v>
      </c>
      <c r="F22" s="9">
        <v>282000</v>
      </c>
      <c r="G22" s="8">
        <v>75.900000000000006</v>
      </c>
      <c r="H22" s="9">
        <v>223000</v>
      </c>
      <c r="I22" s="8">
        <v>59.2</v>
      </c>
      <c r="J22" s="9">
        <v>91000</v>
      </c>
      <c r="K22" s="8">
        <v>27.2</v>
      </c>
    </row>
    <row r="23" spans="1:11" x14ac:dyDescent="0.25">
      <c r="A23" s="7" t="s">
        <v>92</v>
      </c>
      <c r="B23" s="13">
        <v>176000</v>
      </c>
      <c r="C23" s="12">
        <v>89.2</v>
      </c>
      <c r="D23" s="9">
        <v>193000</v>
      </c>
      <c r="E23" s="8">
        <v>80.5</v>
      </c>
      <c r="F23" s="9">
        <v>279000</v>
      </c>
      <c r="G23" s="8">
        <v>75.2</v>
      </c>
      <c r="H23" s="9">
        <v>216000</v>
      </c>
      <c r="I23" s="8">
        <v>57.2</v>
      </c>
      <c r="J23" s="9">
        <v>85000</v>
      </c>
      <c r="K23" s="8">
        <v>25.2</v>
      </c>
    </row>
    <row r="24" spans="1:11" x14ac:dyDescent="0.25">
      <c r="A24" s="7" t="s">
        <v>93</v>
      </c>
      <c r="B24" s="13">
        <v>119000</v>
      </c>
      <c r="C24" s="12">
        <v>60.3</v>
      </c>
      <c r="D24" s="13">
        <v>149000</v>
      </c>
      <c r="E24" s="12">
        <v>62.2</v>
      </c>
      <c r="F24" s="9">
        <v>247000</v>
      </c>
      <c r="G24" s="8">
        <v>66.599999999999994</v>
      </c>
      <c r="H24" s="9">
        <v>200000</v>
      </c>
      <c r="I24" s="8">
        <v>53</v>
      </c>
      <c r="J24" s="9">
        <v>90000</v>
      </c>
      <c r="K24" s="8">
        <v>26.8</v>
      </c>
    </row>
    <row r="25" spans="1:11" x14ac:dyDescent="0.25">
      <c r="A25" s="7" t="s">
        <v>94</v>
      </c>
      <c r="B25" s="13">
        <v>163000</v>
      </c>
      <c r="C25" s="12">
        <v>82.6</v>
      </c>
      <c r="D25" s="9">
        <v>181000</v>
      </c>
      <c r="E25" s="8">
        <v>75.3</v>
      </c>
      <c r="F25" s="9">
        <v>252000</v>
      </c>
      <c r="G25" s="8">
        <v>67.900000000000006</v>
      </c>
      <c r="H25" s="9">
        <v>180000</v>
      </c>
      <c r="I25" s="8">
        <v>47.6</v>
      </c>
      <c r="J25" s="9">
        <v>67000</v>
      </c>
      <c r="K25" s="8">
        <v>19.899999999999999</v>
      </c>
    </row>
    <row r="26" spans="1:11" x14ac:dyDescent="0.25">
      <c r="A26" s="7" t="s">
        <v>95</v>
      </c>
      <c r="B26" s="13">
        <v>139000</v>
      </c>
      <c r="C26" s="12">
        <v>70.599999999999994</v>
      </c>
      <c r="D26" s="13">
        <v>165000</v>
      </c>
      <c r="E26" s="12">
        <v>68.7</v>
      </c>
      <c r="F26" s="9">
        <v>220000</v>
      </c>
      <c r="G26" s="8">
        <v>59.2</v>
      </c>
      <c r="H26" s="9">
        <v>168000</v>
      </c>
      <c r="I26" s="8">
        <v>44.5</v>
      </c>
      <c r="J26" s="9">
        <v>71000</v>
      </c>
      <c r="K26" s="8">
        <v>21.1</v>
      </c>
    </row>
    <row r="27" spans="1:11" x14ac:dyDescent="0.25">
      <c r="A27" s="7" t="s">
        <v>96</v>
      </c>
      <c r="B27" s="13">
        <v>166000</v>
      </c>
      <c r="C27" s="12">
        <v>84.4</v>
      </c>
      <c r="D27" s="9">
        <v>184000</v>
      </c>
      <c r="E27" s="8">
        <v>76.8</v>
      </c>
      <c r="F27" s="9">
        <v>282000</v>
      </c>
      <c r="G27" s="8">
        <v>75.8</v>
      </c>
      <c r="H27" s="9">
        <v>228000</v>
      </c>
      <c r="I27" s="8">
        <v>60.4</v>
      </c>
      <c r="J27" s="9">
        <v>101000</v>
      </c>
      <c r="K27" s="8">
        <v>30.2</v>
      </c>
    </row>
    <row r="28" spans="1:11" x14ac:dyDescent="0.25">
      <c r="B28" s="9"/>
      <c r="C28" s="8"/>
      <c r="D28" s="9"/>
      <c r="E28" s="8"/>
      <c r="F28" s="9"/>
      <c r="G28" s="8"/>
      <c r="H28" s="9"/>
      <c r="I28" s="8"/>
      <c r="J28" s="9"/>
      <c r="K28" s="8"/>
    </row>
  </sheetData>
  <pageMargins left="0.7" right="0.7" top="0.75" bottom="0.75" header="0.3" footer="0.3"/>
  <pageSetup paperSize="9" orientation="portrait" horizontalDpi="300" verticalDpi="300"/>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8"/>
  <sheetViews>
    <sheetView workbookViewId="0"/>
  </sheetViews>
  <sheetFormatPr defaultColWidth="10.90625" defaultRowHeight="15" x14ac:dyDescent="0.25"/>
  <cols>
    <col min="1" max="1" width="35.81640625" customWidth="1"/>
    <col min="2" max="19" width="17.81640625" customWidth="1"/>
  </cols>
  <sheetData>
    <row r="1" spans="1:5" ht="30" customHeight="1" x14ac:dyDescent="0.35">
      <c r="A1" s="14" t="s">
        <v>147</v>
      </c>
    </row>
    <row r="2" spans="1:5" x14ac:dyDescent="0.25">
      <c r="A2" t="s">
        <v>66</v>
      </c>
    </row>
    <row r="3" spans="1:5" x14ac:dyDescent="0.25">
      <c r="A3" t="s">
        <v>67</v>
      </c>
    </row>
    <row r="4" spans="1:5" x14ac:dyDescent="0.25">
      <c r="A4" t="s">
        <v>68</v>
      </c>
    </row>
    <row r="5" spans="1:5" x14ac:dyDescent="0.25">
      <c r="A5" t="s">
        <v>98</v>
      </c>
    </row>
    <row r="6" spans="1:5" x14ac:dyDescent="0.25">
      <c r="A6" t="s">
        <v>70</v>
      </c>
    </row>
    <row r="7" spans="1:5" ht="15" customHeight="1" x14ac:dyDescent="0.3">
      <c r="A7" s="3" t="s">
        <v>118</v>
      </c>
    </row>
    <row r="8" spans="1:5" ht="46.8" x14ac:dyDescent="0.3">
      <c r="A8" s="7" t="s">
        <v>72</v>
      </c>
      <c r="B8" s="6" t="s">
        <v>119</v>
      </c>
      <c r="C8" s="6" t="s">
        <v>120</v>
      </c>
      <c r="D8" s="6" t="s">
        <v>121</v>
      </c>
      <c r="E8" s="6" t="s">
        <v>122</v>
      </c>
    </row>
    <row r="9" spans="1:5" x14ac:dyDescent="0.25">
      <c r="A9" s="7" t="s">
        <v>79</v>
      </c>
      <c r="B9" s="8">
        <v>6.9</v>
      </c>
      <c r="C9" s="9">
        <v>61000</v>
      </c>
      <c r="D9" s="8">
        <v>33.700000000000003</v>
      </c>
      <c r="E9" s="9">
        <v>215000</v>
      </c>
    </row>
    <row r="10" spans="1:5" x14ac:dyDescent="0.25">
      <c r="A10" s="7" t="s">
        <v>80</v>
      </c>
      <c r="B10" s="8">
        <v>36.200000000000003</v>
      </c>
      <c r="C10" s="9">
        <v>321000</v>
      </c>
      <c r="D10" s="8">
        <v>41.2</v>
      </c>
      <c r="E10" s="9">
        <v>262000</v>
      </c>
    </row>
    <row r="11" spans="1:5" x14ac:dyDescent="0.25">
      <c r="A11" s="7" t="s">
        <v>81</v>
      </c>
      <c r="B11" s="8">
        <v>56.9</v>
      </c>
      <c r="C11" s="9">
        <v>503000</v>
      </c>
      <c r="D11" s="8">
        <v>25</v>
      </c>
      <c r="E11" s="9">
        <v>159000</v>
      </c>
    </row>
    <row r="12" spans="1:5" x14ac:dyDescent="0.25">
      <c r="B12" s="8"/>
      <c r="C12" s="9"/>
      <c r="D12" s="8"/>
      <c r="E12" s="9"/>
    </row>
    <row r="13" spans="1:5" ht="15" customHeight="1" x14ac:dyDescent="0.3">
      <c r="A13" s="3" t="s">
        <v>123</v>
      </c>
    </row>
    <row r="14" spans="1:5" ht="46.8" x14ac:dyDescent="0.3">
      <c r="A14" s="7" t="s">
        <v>83</v>
      </c>
      <c r="B14" s="6" t="s">
        <v>120</v>
      </c>
      <c r="C14" s="6" t="s">
        <v>119</v>
      </c>
      <c r="D14" s="6" t="s">
        <v>122</v>
      </c>
      <c r="E14" s="6" t="s">
        <v>121</v>
      </c>
    </row>
    <row r="15" spans="1:5" x14ac:dyDescent="0.25">
      <c r="A15" s="7" t="s">
        <v>84</v>
      </c>
      <c r="B15" s="9">
        <v>694000</v>
      </c>
      <c r="C15" s="8">
        <v>78.400000000000006</v>
      </c>
      <c r="D15" s="9">
        <v>319000</v>
      </c>
      <c r="E15" s="8">
        <v>50.1</v>
      </c>
    </row>
    <row r="16" spans="1:5" x14ac:dyDescent="0.25">
      <c r="A16" s="7" t="s">
        <v>85</v>
      </c>
      <c r="B16" s="9">
        <v>753000</v>
      </c>
      <c r="C16" s="8">
        <v>85.1</v>
      </c>
      <c r="D16" s="9">
        <v>332000</v>
      </c>
      <c r="E16" s="8">
        <v>52.2</v>
      </c>
    </row>
    <row r="17" spans="1:5" x14ac:dyDescent="0.25">
      <c r="A17" s="7" t="s">
        <v>86</v>
      </c>
      <c r="B17" s="9">
        <v>290000</v>
      </c>
      <c r="C17" s="8">
        <v>32.700000000000003</v>
      </c>
      <c r="D17" s="9">
        <v>95000</v>
      </c>
      <c r="E17" s="8">
        <v>14.9</v>
      </c>
    </row>
    <row r="18" spans="1:5" x14ac:dyDescent="0.25">
      <c r="A18" s="7" t="s">
        <v>87</v>
      </c>
      <c r="B18" s="9">
        <v>724000</v>
      </c>
      <c r="C18" s="8">
        <v>81.8</v>
      </c>
      <c r="D18" s="9">
        <v>275000</v>
      </c>
      <c r="E18" s="8">
        <v>43.3</v>
      </c>
    </row>
    <row r="19" spans="1:5" x14ac:dyDescent="0.25">
      <c r="A19" s="7" t="s">
        <v>88</v>
      </c>
      <c r="B19" s="9">
        <v>452000</v>
      </c>
      <c r="C19" s="8">
        <v>51.1</v>
      </c>
      <c r="D19" s="9">
        <v>155000</v>
      </c>
      <c r="E19" s="8">
        <v>24.4</v>
      </c>
    </row>
    <row r="20" spans="1:5" x14ac:dyDescent="0.25">
      <c r="A20" s="7" t="s">
        <v>89</v>
      </c>
      <c r="B20" s="9">
        <v>533000</v>
      </c>
      <c r="C20" s="8">
        <v>60.2</v>
      </c>
      <c r="D20" s="9">
        <v>226000</v>
      </c>
      <c r="E20" s="8">
        <v>35.5</v>
      </c>
    </row>
    <row r="21" spans="1:5" x14ac:dyDescent="0.25">
      <c r="A21" s="7" t="s">
        <v>90</v>
      </c>
      <c r="B21" s="9">
        <v>785000</v>
      </c>
      <c r="C21" s="8">
        <v>88.8</v>
      </c>
      <c r="D21" s="9">
        <v>334000</v>
      </c>
      <c r="E21" s="8">
        <v>52.5</v>
      </c>
    </row>
    <row r="22" spans="1:5" x14ac:dyDescent="0.25">
      <c r="A22" s="7" t="s">
        <v>91</v>
      </c>
      <c r="B22" s="9">
        <v>674000</v>
      </c>
      <c r="C22" s="8">
        <v>76.099999999999994</v>
      </c>
      <c r="D22" s="9">
        <v>265000</v>
      </c>
      <c r="E22" s="8">
        <v>41.7</v>
      </c>
    </row>
    <row r="23" spans="1:5" x14ac:dyDescent="0.25">
      <c r="A23" s="7" t="s">
        <v>92</v>
      </c>
      <c r="B23" s="9">
        <v>667000</v>
      </c>
      <c r="C23" s="8">
        <v>75.400000000000006</v>
      </c>
      <c r="D23" s="9">
        <v>282000</v>
      </c>
      <c r="E23" s="8">
        <v>44.3</v>
      </c>
    </row>
    <row r="24" spans="1:5" x14ac:dyDescent="0.25">
      <c r="A24" s="7" t="s">
        <v>93</v>
      </c>
      <c r="B24" s="9">
        <v>578000</v>
      </c>
      <c r="C24" s="8">
        <v>65.3</v>
      </c>
      <c r="D24" s="9">
        <v>227000</v>
      </c>
      <c r="E24" s="8">
        <v>35.700000000000003</v>
      </c>
    </row>
    <row r="25" spans="1:5" x14ac:dyDescent="0.25">
      <c r="A25" s="7" t="s">
        <v>94</v>
      </c>
      <c r="B25" s="9">
        <v>596000</v>
      </c>
      <c r="C25" s="8">
        <v>67.400000000000006</v>
      </c>
      <c r="D25" s="9">
        <v>246000</v>
      </c>
      <c r="E25" s="8">
        <v>38.6</v>
      </c>
    </row>
    <row r="26" spans="1:5" x14ac:dyDescent="0.25">
      <c r="A26" s="7" t="s">
        <v>95</v>
      </c>
      <c r="B26" s="9">
        <v>547000</v>
      </c>
      <c r="C26" s="8">
        <v>61.8</v>
      </c>
      <c r="D26" s="9">
        <v>216000</v>
      </c>
      <c r="E26" s="8">
        <v>33.9</v>
      </c>
    </row>
    <row r="27" spans="1:5" x14ac:dyDescent="0.25">
      <c r="A27" s="7" t="s">
        <v>96</v>
      </c>
      <c r="B27" s="9">
        <v>668000</v>
      </c>
      <c r="C27" s="8">
        <v>75.5</v>
      </c>
      <c r="D27" s="9">
        <v>293000</v>
      </c>
      <c r="E27" s="8">
        <v>46</v>
      </c>
    </row>
    <row r="28" spans="1:5" x14ac:dyDescent="0.25">
      <c r="B28" s="9"/>
      <c r="C28" s="8"/>
      <c r="D28" s="9"/>
      <c r="E28" s="8"/>
    </row>
  </sheetData>
  <pageMargins left="0.7" right="0.7" top="0.75" bottom="0.75" header="0.3" footer="0.3"/>
  <pageSetup paperSize="9" orientation="portrait" horizontalDpi="300" verticalDpi="300"/>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8"/>
  <sheetViews>
    <sheetView workbookViewId="0"/>
  </sheetViews>
  <sheetFormatPr defaultColWidth="10.90625" defaultRowHeight="15" x14ac:dyDescent="0.25"/>
  <cols>
    <col min="1" max="1" width="35.81640625" customWidth="1"/>
    <col min="2" max="19" width="17.81640625" customWidth="1"/>
  </cols>
  <sheetData>
    <row r="1" spans="1:5" ht="30" customHeight="1" x14ac:dyDescent="0.35">
      <c r="A1" s="14" t="s">
        <v>148</v>
      </c>
    </row>
    <row r="2" spans="1:5" x14ac:dyDescent="0.25">
      <c r="A2" t="s">
        <v>66</v>
      </c>
    </row>
    <row r="3" spans="1:5" x14ac:dyDescent="0.25">
      <c r="A3" t="s">
        <v>67</v>
      </c>
    </row>
    <row r="4" spans="1:5" x14ac:dyDescent="0.25">
      <c r="A4" t="s">
        <v>68</v>
      </c>
    </row>
    <row r="5" spans="1:5" x14ac:dyDescent="0.25">
      <c r="A5" t="s">
        <v>98</v>
      </c>
    </row>
    <row r="6" spans="1:5" x14ac:dyDescent="0.25">
      <c r="A6" t="s">
        <v>70</v>
      </c>
    </row>
    <row r="7" spans="1:5" ht="15" customHeight="1" x14ac:dyDescent="0.3">
      <c r="A7" s="3" t="s">
        <v>124</v>
      </c>
    </row>
    <row r="8" spans="1:5" ht="31.2" x14ac:dyDescent="0.3">
      <c r="A8" s="7" t="s">
        <v>72</v>
      </c>
      <c r="B8" s="6" t="s">
        <v>125</v>
      </c>
      <c r="C8" s="6" t="s">
        <v>126</v>
      </c>
      <c r="D8" s="6" t="s">
        <v>127</v>
      </c>
      <c r="E8" s="6" t="s">
        <v>128</v>
      </c>
    </row>
    <row r="9" spans="1:5" x14ac:dyDescent="0.25">
      <c r="A9" s="7" t="s">
        <v>79</v>
      </c>
      <c r="B9" s="8">
        <v>25.2</v>
      </c>
      <c r="C9" s="9">
        <v>68000</v>
      </c>
      <c r="D9" s="8">
        <v>10.9</v>
      </c>
      <c r="E9" s="9">
        <v>33000</v>
      </c>
    </row>
    <row r="10" spans="1:5" x14ac:dyDescent="0.25">
      <c r="A10" s="7" t="s">
        <v>80</v>
      </c>
      <c r="B10" s="8">
        <v>40.5</v>
      </c>
      <c r="C10" s="9">
        <v>109000</v>
      </c>
      <c r="D10" s="8">
        <v>30.9</v>
      </c>
      <c r="E10" s="9">
        <v>93000</v>
      </c>
    </row>
    <row r="11" spans="1:5" x14ac:dyDescent="0.25">
      <c r="A11" s="7" t="s">
        <v>81</v>
      </c>
      <c r="B11" s="8">
        <v>34.200000000000003</v>
      </c>
      <c r="C11" s="9">
        <v>92000</v>
      </c>
      <c r="D11" s="8">
        <v>58.2</v>
      </c>
      <c r="E11" s="9">
        <v>176000</v>
      </c>
    </row>
    <row r="12" spans="1:5" x14ac:dyDescent="0.25">
      <c r="B12" s="8"/>
      <c r="C12" s="9"/>
      <c r="D12" s="8"/>
      <c r="E12" s="9"/>
    </row>
    <row r="13" spans="1:5" ht="15" customHeight="1" x14ac:dyDescent="0.3">
      <c r="A13" s="3" t="s">
        <v>129</v>
      </c>
    </row>
    <row r="14" spans="1:5" ht="31.2" x14ac:dyDescent="0.3">
      <c r="A14" s="7" t="s">
        <v>83</v>
      </c>
      <c r="B14" s="6" t="s">
        <v>126</v>
      </c>
      <c r="C14" s="6" t="s">
        <v>125</v>
      </c>
      <c r="D14" s="6" t="s">
        <v>128</v>
      </c>
      <c r="E14" s="6" t="s">
        <v>127</v>
      </c>
    </row>
    <row r="15" spans="1:5" x14ac:dyDescent="0.25">
      <c r="A15" s="7" t="s">
        <v>84</v>
      </c>
      <c r="B15" s="9">
        <v>156000</v>
      </c>
      <c r="C15" s="8">
        <v>58.1</v>
      </c>
      <c r="D15" s="9">
        <v>233000</v>
      </c>
      <c r="E15" s="8">
        <v>77.2</v>
      </c>
    </row>
    <row r="16" spans="1:5" x14ac:dyDescent="0.25">
      <c r="A16" s="7" t="s">
        <v>85</v>
      </c>
      <c r="B16" s="9">
        <v>167000</v>
      </c>
      <c r="C16" s="8">
        <v>62</v>
      </c>
      <c r="D16" s="9">
        <v>242000</v>
      </c>
      <c r="E16" s="8">
        <v>79.900000000000006</v>
      </c>
    </row>
    <row r="17" spans="1:5" x14ac:dyDescent="0.25">
      <c r="A17" s="7" t="s">
        <v>86</v>
      </c>
      <c r="B17" s="9">
        <v>58000</v>
      </c>
      <c r="C17" s="8">
        <v>21.4</v>
      </c>
      <c r="D17" s="9">
        <v>100000</v>
      </c>
      <c r="E17" s="8">
        <v>33</v>
      </c>
    </row>
    <row r="18" spans="1:5" x14ac:dyDescent="0.25">
      <c r="A18" s="7" t="s">
        <v>87</v>
      </c>
      <c r="B18" s="9">
        <v>154000</v>
      </c>
      <c r="C18" s="8">
        <v>57.2</v>
      </c>
      <c r="D18" s="9">
        <v>226000</v>
      </c>
      <c r="E18" s="8">
        <v>74.7</v>
      </c>
    </row>
    <row r="19" spans="1:5" x14ac:dyDescent="0.25">
      <c r="A19" s="7" t="s">
        <v>88</v>
      </c>
      <c r="B19" s="9">
        <v>95000</v>
      </c>
      <c r="C19" s="8">
        <v>35.200000000000003</v>
      </c>
      <c r="D19" s="9">
        <v>147000</v>
      </c>
      <c r="E19" s="8">
        <v>48.6</v>
      </c>
    </row>
    <row r="20" spans="1:5" x14ac:dyDescent="0.25">
      <c r="A20" s="7" t="s">
        <v>89</v>
      </c>
      <c r="B20" s="9">
        <v>116000</v>
      </c>
      <c r="C20" s="8">
        <v>43.1</v>
      </c>
      <c r="D20" s="9">
        <v>181000</v>
      </c>
      <c r="E20" s="8">
        <v>60</v>
      </c>
    </row>
    <row r="21" spans="1:5" x14ac:dyDescent="0.25">
      <c r="A21" s="7" t="s">
        <v>90</v>
      </c>
      <c r="B21" s="9">
        <v>167000</v>
      </c>
      <c r="C21" s="8">
        <v>62.1</v>
      </c>
      <c r="D21" s="9">
        <v>254000</v>
      </c>
      <c r="E21" s="8">
        <v>83.9</v>
      </c>
    </row>
    <row r="22" spans="1:5" x14ac:dyDescent="0.25">
      <c r="A22" s="7" t="s">
        <v>91</v>
      </c>
      <c r="B22" s="9">
        <v>143000</v>
      </c>
      <c r="C22" s="8">
        <v>53.2</v>
      </c>
      <c r="D22" s="9">
        <v>215000</v>
      </c>
      <c r="E22" s="8">
        <v>71.3</v>
      </c>
    </row>
    <row r="23" spans="1:5" x14ac:dyDescent="0.25">
      <c r="A23" s="7" t="s">
        <v>92</v>
      </c>
      <c r="B23" s="9">
        <v>159000</v>
      </c>
      <c r="C23" s="8">
        <v>59.1</v>
      </c>
      <c r="D23" s="9">
        <v>208000</v>
      </c>
      <c r="E23" s="8">
        <v>68.8</v>
      </c>
    </row>
    <row r="24" spans="1:5" x14ac:dyDescent="0.25">
      <c r="A24" s="7" t="s">
        <v>93</v>
      </c>
      <c r="B24" s="9">
        <v>110000</v>
      </c>
      <c r="C24" s="8">
        <v>41</v>
      </c>
      <c r="D24" s="9">
        <v>197000</v>
      </c>
      <c r="E24" s="8">
        <v>65.099999999999994</v>
      </c>
    </row>
    <row r="25" spans="1:5" x14ac:dyDescent="0.25">
      <c r="A25" s="7" t="s">
        <v>94</v>
      </c>
      <c r="B25" s="9">
        <v>125000</v>
      </c>
      <c r="C25" s="8">
        <v>46.5</v>
      </c>
      <c r="D25" s="9">
        <v>207000</v>
      </c>
      <c r="E25" s="8">
        <v>68.5</v>
      </c>
    </row>
    <row r="26" spans="1:5" x14ac:dyDescent="0.25">
      <c r="A26" s="7" t="s">
        <v>95</v>
      </c>
      <c r="B26" s="9">
        <v>107000</v>
      </c>
      <c r="C26" s="8">
        <v>39.799999999999997</v>
      </c>
      <c r="D26" s="9">
        <v>192000</v>
      </c>
      <c r="E26" s="8">
        <v>63.4</v>
      </c>
    </row>
    <row r="27" spans="1:5" x14ac:dyDescent="0.25">
      <c r="A27" s="7" t="s">
        <v>96</v>
      </c>
      <c r="B27" s="9">
        <v>142000</v>
      </c>
      <c r="C27" s="8">
        <v>52.7</v>
      </c>
      <c r="D27" s="9">
        <v>226000</v>
      </c>
      <c r="E27" s="8">
        <v>74.900000000000006</v>
      </c>
    </row>
    <row r="28" spans="1:5" x14ac:dyDescent="0.25">
      <c r="B28" s="9"/>
      <c r="C28" s="8"/>
      <c r="D28" s="9"/>
      <c r="E28" s="8"/>
    </row>
  </sheetData>
  <pageMargins left="0.7" right="0.7" top="0.75" bottom="0.75" header="0.3" footer="0.3"/>
  <pageSetup paperSize="9" orientation="portrait" horizontalDpi="300" verticalDpi="300"/>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8"/>
  <sheetViews>
    <sheetView workbookViewId="0"/>
  </sheetViews>
  <sheetFormatPr defaultColWidth="10.90625" defaultRowHeight="15" x14ac:dyDescent="0.25"/>
  <cols>
    <col min="1" max="1" width="35.81640625" customWidth="1"/>
    <col min="2" max="19" width="17.81640625" customWidth="1"/>
  </cols>
  <sheetData>
    <row r="1" spans="1:7" ht="30" customHeight="1" x14ac:dyDescent="0.35">
      <c r="A1" s="14" t="s">
        <v>149</v>
      </c>
    </row>
    <row r="2" spans="1:7" x14ac:dyDescent="0.25">
      <c r="A2" t="s">
        <v>66</v>
      </c>
    </row>
    <row r="3" spans="1:7" x14ac:dyDescent="0.25">
      <c r="A3" t="s">
        <v>67</v>
      </c>
    </row>
    <row r="4" spans="1:7" x14ac:dyDescent="0.25">
      <c r="A4" t="s">
        <v>68</v>
      </c>
    </row>
    <row r="5" spans="1:7" x14ac:dyDescent="0.25">
      <c r="A5" t="s">
        <v>98</v>
      </c>
    </row>
    <row r="6" spans="1:7" x14ac:dyDescent="0.25">
      <c r="A6" t="s">
        <v>70</v>
      </c>
    </row>
    <row r="7" spans="1:7" ht="15" customHeight="1" x14ac:dyDescent="0.3">
      <c r="A7" s="3" t="s">
        <v>130</v>
      </c>
    </row>
    <row r="8" spans="1:7" ht="46.8" x14ac:dyDescent="0.3">
      <c r="A8" s="7" t="s">
        <v>72</v>
      </c>
      <c r="B8" s="6" t="s">
        <v>131</v>
      </c>
      <c r="C8" s="6" t="s">
        <v>132</v>
      </c>
      <c r="D8" s="6" t="s">
        <v>133</v>
      </c>
      <c r="E8" s="6" t="s">
        <v>134</v>
      </c>
      <c r="F8" s="6" t="s">
        <v>135</v>
      </c>
      <c r="G8" s="6" t="s">
        <v>136</v>
      </c>
    </row>
    <row r="9" spans="1:7" x14ac:dyDescent="0.25">
      <c r="A9" s="7" t="s">
        <v>79</v>
      </c>
      <c r="B9" s="8">
        <v>5.9</v>
      </c>
      <c r="C9" s="9">
        <v>29000</v>
      </c>
      <c r="D9" s="8">
        <v>14.3</v>
      </c>
      <c r="E9" s="9">
        <v>114000</v>
      </c>
      <c r="F9" s="8">
        <v>55.2</v>
      </c>
      <c r="G9" s="9">
        <v>126000</v>
      </c>
    </row>
    <row r="10" spans="1:7" x14ac:dyDescent="0.25">
      <c r="A10" s="7" t="s">
        <v>80</v>
      </c>
      <c r="B10" s="8">
        <v>29.7</v>
      </c>
      <c r="C10" s="9">
        <v>145000</v>
      </c>
      <c r="D10" s="8">
        <v>43.6</v>
      </c>
      <c r="E10" s="9">
        <v>349000</v>
      </c>
      <c r="F10" s="8">
        <v>38.700000000000003</v>
      </c>
      <c r="G10" s="9">
        <v>88000</v>
      </c>
    </row>
    <row r="11" spans="1:7" x14ac:dyDescent="0.25">
      <c r="A11" s="7" t="s">
        <v>81</v>
      </c>
      <c r="B11" s="8">
        <v>64.400000000000006</v>
      </c>
      <c r="C11" s="9">
        <v>313000</v>
      </c>
      <c r="D11" s="8">
        <v>42</v>
      </c>
      <c r="E11" s="9">
        <v>336000</v>
      </c>
      <c r="F11" s="8">
        <v>6</v>
      </c>
      <c r="G11" s="9">
        <v>14000</v>
      </c>
    </row>
    <row r="12" spans="1:7" x14ac:dyDescent="0.25">
      <c r="B12" s="8"/>
      <c r="C12" s="9"/>
      <c r="D12" s="8"/>
      <c r="E12" s="9"/>
      <c r="F12" s="8"/>
      <c r="G12" s="9"/>
    </row>
    <row r="13" spans="1:7" ht="15" customHeight="1" x14ac:dyDescent="0.3">
      <c r="A13" s="3" t="s">
        <v>137</v>
      </c>
    </row>
    <row r="14" spans="1:7" ht="46.8" x14ac:dyDescent="0.3">
      <c r="A14" s="7" t="s">
        <v>83</v>
      </c>
      <c r="B14" s="6" t="s">
        <v>132</v>
      </c>
      <c r="C14" s="6" t="s">
        <v>131</v>
      </c>
      <c r="D14" s="6" t="s">
        <v>134</v>
      </c>
      <c r="E14" s="6" t="s">
        <v>133</v>
      </c>
      <c r="F14" s="6" t="s">
        <v>136</v>
      </c>
      <c r="G14" s="6" t="s">
        <v>135</v>
      </c>
    </row>
    <row r="15" spans="1:7" x14ac:dyDescent="0.25">
      <c r="A15" s="7" t="s">
        <v>84</v>
      </c>
      <c r="B15" s="9">
        <v>398000</v>
      </c>
      <c r="C15" s="8">
        <v>81.900000000000006</v>
      </c>
      <c r="D15" s="9">
        <v>550000</v>
      </c>
      <c r="E15" s="8">
        <v>68.900000000000006</v>
      </c>
      <c r="F15" s="9">
        <v>63000</v>
      </c>
      <c r="G15" s="8">
        <v>27.6</v>
      </c>
    </row>
    <row r="16" spans="1:7" x14ac:dyDescent="0.25">
      <c r="A16" s="7" t="s">
        <v>85</v>
      </c>
      <c r="B16" s="9">
        <v>432000</v>
      </c>
      <c r="C16" s="8">
        <v>88.9</v>
      </c>
      <c r="D16" s="9">
        <v>596000</v>
      </c>
      <c r="E16" s="8">
        <v>74.599999999999994</v>
      </c>
      <c r="F16" s="9">
        <v>56000</v>
      </c>
      <c r="G16" s="8">
        <v>24.5</v>
      </c>
    </row>
    <row r="17" spans="1:7" x14ac:dyDescent="0.25">
      <c r="A17" s="7" t="s">
        <v>86</v>
      </c>
      <c r="B17" s="9">
        <v>173000</v>
      </c>
      <c r="C17" s="8">
        <v>35.6</v>
      </c>
      <c r="D17" s="9">
        <v>198000</v>
      </c>
      <c r="E17" s="8">
        <v>24.8</v>
      </c>
      <c r="F17" s="9">
        <v>13000</v>
      </c>
      <c r="G17" s="8">
        <v>5.8</v>
      </c>
    </row>
    <row r="18" spans="1:7" x14ac:dyDescent="0.25">
      <c r="A18" s="7" t="s">
        <v>87</v>
      </c>
      <c r="B18" s="9">
        <v>424000</v>
      </c>
      <c r="C18" s="8">
        <v>87.1</v>
      </c>
      <c r="D18" s="9">
        <v>526000</v>
      </c>
      <c r="E18" s="8">
        <v>65.8</v>
      </c>
      <c r="F18" s="9">
        <v>48000</v>
      </c>
      <c r="G18" s="8">
        <v>21.3</v>
      </c>
    </row>
    <row r="19" spans="1:7" x14ac:dyDescent="0.25">
      <c r="A19" s="7" t="s">
        <v>88</v>
      </c>
      <c r="B19" s="9">
        <v>303000</v>
      </c>
      <c r="C19" s="8">
        <v>62.4</v>
      </c>
      <c r="D19" s="9">
        <v>287000</v>
      </c>
      <c r="E19" s="8">
        <v>36</v>
      </c>
      <c r="F19" s="9">
        <v>16000</v>
      </c>
      <c r="G19" s="8">
        <v>6.8</v>
      </c>
    </row>
    <row r="20" spans="1:7" x14ac:dyDescent="0.25">
      <c r="A20" s="7" t="s">
        <v>89</v>
      </c>
      <c r="B20" s="9">
        <v>325000</v>
      </c>
      <c r="C20" s="8">
        <v>66.8</v>
      </c>
      <c r="D20" s="9">
        <v>399000</v>
      </c>
      <c r="E20" s="8">
        <v>50</v>
      </c>
      <c r="F20" s="9">
        <v>34000</v>
      </c>
      <c r="G20" s="8">
        <v>14.9</v>
      </c>
    </row>
    <row r="21" spans="1:7" x14ac:dyDescent="0.25">
      <c r="A21" s="7" t="s">
        <v>90</v>
      </c>
      <c r="B21" s="9">
        <v>445000</v>
      </c>
      <c r="C21" s="8">
        <v>91.5</v>
      </c>
      <c r="D21" s="9">
        <v>617000</v>
      </c>
      <c r="E21" s="8">
        <v>77.2</v>
      </c>
      <c r="F21" s="9">
        <v>56000</v>
      </c>
      <c r="G21" s="8">
        <v>24.7</v>
      </c>
    </row>
    <row r="22" spans="1:7" x14ac:dyDescent="0.25">
      <c r="A22" s="7" t="s">
        <v>91</v>
      </c>
      <c r="B22" s="9">
        <v>399000</v>
      </c>
      <c r="C22" s="8">
        <v>82</v>
      </c>
      <c r="D22" s="9">
        <v>491000</v>
      </c>
      <c r="E22" s="8">
        <v>61.5</v>
      </c>
      <c r="F22" s="9">
        <v>49000</v>
      </c>
      <c r="G22" s="8">
        <v>21.4</v>
      </c>
    </row>
    <row r="23" spans="1:7" x14ac:dyDescent="0.25">
      <c r="A23" s="7" t="s">
        <v>92</v>
      </c>
      <c r="B23" s="9">
        <v>368000</v>
      </c>
      <c r="C23" s="8">
        <v>75.7</v>
      </c>
      <c r="D23" s="9">
        <v>516000</v>
      </c>
      <c r="E23" s="8">
        <v>64.599999999999994</v>
      </c>
      <c r="F23" s="9">
        <v>64000</v>
      </c>
      <c r="G23" s="8">
        <v>28.1</v>
      </c>
    </row>
    <row r="24" spans="1:7" x14ac:dyDescent="0.25">
      <c r="A24" s="7" t="s">
        <v>93</v>
      </c>
      <c r="B24" s="9">
        <v>359000</v>
      </c>
      <c r="C24" s="8">
        <v>73.8</v>
      </c>
      <c r="D24" s="9">
        <v>412000</v>
      </c>
      <c r="E24" s="8">
        <v>51.6</v>
      </c>
      <c r="F24" s="9">
        <v>34000</v>
      </c>
      <c r="G24" s="8">
        <v>14.9</v>
      </c>
    </row>
    <row r="25" spans="1:7" x14ac:dyDescent="0.25">
      <c r="A25" s="7" t="s">
        <v>94</v>
      </c>
      <c r="B25" s="9">
        <v>358000</v>
      </c>
      <c r="C25" s="8">
        <v>73.599999999999994</v>
      </c>
      <c r="D25" s="9">
        <v>447000</v>
      </c>
      <c r="E25" s="8">
        <v>55.9</v>
      </c>
      <c r="F25" s="9">
        <v>37000</v>
      </c>
      <c r="G25" s="8">
        <v>16.2</v>
      </c>
    </row>
    <row r="26" spans="1:7" x14ac:dyDescent="0.25">
      <c r="A26" s="7" t="s">
        <v>95</v>
      </c>
      <c r="B26" s="9">
        <v>323000</v>
      </c>
      <c r="C26" s="8">
        <v>66.400000000000006</v>
      </c>
      <c r="D26" s="9">
        <v>411000</v>
      </c>
      <c r="E26" s="8">
        <v>51.5</v>
      </c>
      <c r="F26" s="9">
        <v>29000</v>
      </c>
      <c r="G26" s="8">
        <v>12.6</v>
      </c>
    </row>
    <row r="27" spans="1:7" x14ac:dyDescent="0.25">
      <c r="A27" s="7" t="s">
        <v>96</v>
      </c>
      <c r="B27" s="9">
        <v>396000</v>
      </c>
      <c r="C27" s="8">
        <v>81.3</v>
      </c>
      <c r="D27" s="9">
        <v>514000</v>
      </c>
      <c r="E27" s="8">
        <v>64.3</v>
      </c>
      <c r="F27" s="9">
        <v>51000</v>
      </c>
      <c r="G27" s="8">
        <v>22.2</v>
      </c>
    </row>
    <row r="28" spans="1:7" x14ac:dyDescent="0.25">
      <c r="B28" s="9"/>
      <c r="C28" s="8"/>
      <c r="D28" s="9"/>
      <c r="E28" s="8"/>
      <c r="F28" s="9"/>
      <c r="G28" s="8"/>
    </row>
  </sheetData>
  <pageMargins left="0.7" right="0.7" top="0.75" bottom="0.75" header="0.3" footer="0.3"/>
  <pageSetup paperSize="9" orientation="portrait" horizontalDpi="300" verticalDpi="300"/>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Table of Contents</vt:lpstr>
      <vt:lpstr>Notes</vt:lpstr>
      <vt:lpstr>NI</vt:lpstr>
      <vt:lpstr>Sex</vt:lpstr>
      <vt:lpstr>Age</vt:lpstr>
      <vt:lpstr>ILO</vt:lpstr>
      <vt:lpstr>Deprivation Quintile</vt:lpstr>
      <vt:lpstr>Qualifications</vt:lpstr>
      <vt:lpstr>Disability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Digital Skills2023</dc:title>
  <dc:subject>Digital skills</dc:subject>
  <dc:creator>ELMS Branch</dc:creator>
  <cp:lastModifiedBy>McAteer, Holly</cp:lastModifiedBy>
  <dcterms:created xsi:type="dcterms:W3CDTF">2023-11-10T17:59:19Z</dcterms:created>
  <dcterms:modified xsi:type="dcterms:W3CDTF">2023-11-30T08:19:04Z</dcterms:modified>
  <cp:category>Labour Market and Social Welfare</cp:category>
</cp:coreProperties>
</file>