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defaultThemeVersion="124226"/>
  <mc:AlternateContent xmlns:mc="http://schemas.openxmlformats.org/markup-compatibility/2006">
    <mc:Choice Requires="x15">
      <x15ac:absPath xmlns:x15ac="http://schemas.microsoft.com/office/spreadsheetml/2010/11/ac" url="C:\Users\1513080\RECORDS-NI_7.1.2\Offline Records (RN)\Other ~ DoF - Census Office - Census 2021 - Outputs Dissemination\"/>
    </mc:Choice>
  </mc:AlternateContent>
  <bookViews>
    <workbookView xWindow="0" yWindow="0" windowWidth="28800" windowHeight="11370" tabRatio="851"/>
  </bookViews>
  <sheets>
    <sheet name="Find table" sheetId="7" r:id="rId1"/>
    <sheet name="List of tables" sheetId="1" r:id="rId2"/>
    <sheet name="Population estimates" sheetId="18" r:id="rId3"/>
    <sheet name="Main statistics" sheetId="19" r:id="rId4"/>
    <sheet name="FTB ready-made tables" sheetId="20" r:id="rId5"/>
    <sheet name="Notes to Tables" sheetId="11" state="hidden" r:id="rId6"/>
  </sheets>
  <definedNames>
    <definedName name="_xlnm._FilterDatabase" localSheetId="4" hidden="1">'FTB ready-made tables'!$A$2:$B$2</definedName>
    <definedName name="_xlnm._FilterDatabase" localSheetId="1" hidden="1">'List of tables'!$A$3:$I$223</definedName>
    <definedName name="_xlnm.Print_Area" localSheetId="0">'Find table'!$A$1:$F$233</definedName>
    <definedName name="_xlnm.Print_Area" localSheetId="1">'List of tables'!$A$1:$I$218</definedName>
    <definedName name="_xlnm.Print_Titles" localSheetId="0">'Find table'!$13:$13</definedName>
    <definedName name="_xlnm.Print_Titles" localSheetId="1">'List of tables'!$1:$3</definedName>
  </definedNames>
  <calcPr calcId="162913"/>
</workbook>
</file>

<file path=xl/calcChain.xml><?xml version="1.0" encoding="utf-8"?>
<calcChain xmlns="http://schemas.openxmlformats.org/spreadsheetml/2006/main">
  <c r="V8" i="7" l="1"/>
  <c r="M4" i="1" s="1"/>
  <c r="V9" i="7"/>
  <c r="M5" i="1" s="1"/>
  <c r="V10" i="7"/>
  <c r="M6" i="1" s="1"/>
  <c r="V11" i="7"/>
  <c r="M7" i="1" s="1"/>
  <c r="A4" i="1"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H14" i="7"/>
  <c r="D14" i="7"/>
  <c r="I14" i="7"/>
  <c r="A15" i="7" l="1"/>
  <c r="D15" i="7"/>
  <c r="I15" i="7"/>
  <c r="H15" i="7"/>
  <c r="C41" i="7"/>
  <c r="A67" i="7"/>
  <c r="E19" i="7"/>
  <c r="H34" i="7"/>
  <c r="B41" i="7"/>
  <c r="E33" i="7"/>
  <c r="H22" i="7"/>
  <c r="D26" i="7"/>
  <c r="D24" i="7"/>
  <c r="B27" i="7"/>
  <c r="I51" i="7"/>
  <c r="H16" i="7"/>
  <c r="D22" i="7"/>
  <c r="E21" i="7"/>
  <c r="A59" i="7"/>
  <c r="B53" i="7"/>
  <c r="D19" i="7"/>
  <c r="C15" i="7"/>
  <c r="H31" i="7"/>
  <c r="A35" i="7"/>
  <c r="B15" i="7"/>
  <c r="D28" i="7"/>
  <c r="B18" i="7"/>
  <c r="H25" i="7"/>
  <c r="E15" i="7"/>
  <c r="B14" i="7"/>
  <c r="E18" i="7"/>
  <c r="I21" i="7"/>
  <c r="I17" i="7"/>
  <c r="E17" i="7"/>
  <c r="E63" i="7"/>
  <c r="A22" i="7"/>
  <c r="B29" i="7"/>
  <c r="D44" i="7"/>
  <c r="A28" i="7"/>
  <c r="I32" i="7"/>
  <c r="I39" i="7"/>
  <c r="A19" i="7"/>
  <c r="A26" i="7"/>
  <c r="D21" i="7"/>
  <c r="E57" i="7"/>
  <c r="D20" i="7"/>
  <c r="I48" i="7"/>
  <c r="E37" i="7"/>
  <c r="E29" i="7"/>
  <c r="D33" i="7"/>
  <c r="E43" i="7"/>
  <c r="I34" i="7"/>
  <c r="H33" i="7"/>
  <c r="H27" i="7"/>
  <c r="B39" i="7"/>
  <c r="C29" i="7"/>
  <c r="E32" i="7"/>
  <c r="E14" i="7"/>
  <c r="E16" i="7"/>
  <c r="B23" i="7"/>
  <c r="I18" i="7"/>
  <c r="D16" i="7"/>
  <c r="C22" i="7"/>
  <c r="D32" i="7"/>
  <c r="C51" i="7"/>
  <c r="H21" i="7"/>
  <c r="H41" i="7"/>
  <c r="D23" i="7"/>
  <c r="A37" i="7"/>
  <c r="E52" i="7"/>
  <c r="B37" i="7"/>
  <c r="C18" i="7"/>
  <c r="H18" i="7"/>
  <c r="E39" i="7"/>
  <c r="B58" i="7"/>
  <c r="C57" i="7"/>
  <c r="C44" i="7"/>
  <c r="C50" i="7"/>
  <c r="A33" i="7"/>
  <c r="A20" i="7"/>
  <c r="B21" i="7"/>
  <c r="C26" i="7"/>
  <c r="H37" i="7"/>
  <c r="E28" i="7"/>
  <c r="E27" i="7"/>
  <c r="H23" i="7"/>
  <c r="I33" i="7"/>
  <c r="C16" i="7"/>
  <c r="I20" i="7"/>
  <c r="A16" i="7"/>
  <c r="D38" i="7"/>
  <c r="B36" i="7"/>
  <c r="H42" i="7"/>
  <c r="E23" i="7"/>
  <c r="B17" i="7"/>
  <c r="B45" i="7"/>
  <c r="C47" i="7"/>
  <c r="B19" i="7"/>
  <c r="E24" i="7"/>
  <c r="D66" i="7"/>
  <c r="H40" i="7"/>
  <c r="H32" i="7"/>
  <c r="B38" i="7"/>
  <c r="C49" i="7"/>
  <c r="A43" i="7"/>
  <c r="D53" i="7"/>
  <c r="A18" i="7"/>
  <c r="E20" i="7"/>
  <c r="C28" i="7"/>
  <c r="C14" i="7"/>
  <c r="A23" i="7"/>
  <c r="I16" i="7"/>
  <c r="B31" i="7"/>
  <c r="A21" i="7"/>
  <c r="I23" i="7"/>
  <c r="E36" i="7"/>
  <c r="D47" i="7"/>
  <c r="A46" i="7"/>
  <c r="D37" i="7"/>
  <c r="H56" i="7"/>
  <c r="B20" i="7"/>
  <c r="I46" i="7"/>
  <c r="B32" i="7"/>
  <c r="D27" i="7"/>
  <c r="C46" i="7"/>
  <c r="E48" i="7"/>
  <c r="D36" i="7"/>
  <c r="C23" i="7"/>
  <c r="I28" i="7"/>
  <c r="E31" i="7"/>
  <c r="I22" i="7"/>
  <c r="C36" i="7"/>
  <c r="C25" i="7"/>
  <c r="C19" i="7"/>
  <c r="A31" i="7"/>
  <c r="H19" i="7"/>
  <c r="D30" i="7"/>
  <c r="H17" i="7"/>
  <c r="E22" i="7"/>
  <c r="A14" i="7"/>
  <c r="D91" i="7"/>
  <c r="A64" i="7"/>
  <c r="H51" i="7"/>
  <c r="D73" i="7"/>
  <c r="C66" i="7"/>
  <c r="A47" i="7"/>
  <c r="H57" i="7"/>
  <c r="D52" i="7"/>
  <c r="H71" i="7"/>
  <c r="I73" i="7"/>
  <c r="C27" i="7"/>
  <c r="C73" i="7"/>
  <c r="B68" i="7"/>
  <c r="A58" i="7"/>
  <c r="H63" i="7"/>
  <c r="I50" i="7"/>
  <c r="H72" i="7"/>
  <c r="H93" i="7"/>
  <c r="H66" i="7"/>
  <c r="D67" i="7"/>
  <c r="A44" i="7"/>
  <c r="E85" i="7"/>
  <c r="B44" i="7"/>
  <c r="I29" i="7"/>
  <c r="H89" i="7"/>
  <c r="A84" i="7"/>
  <c r="I89" i="7"/>
  <c r="B57" i="7"/>
  <c r="A60" i="7"/>
  <c r="E88" i="7"/>
  <c r="H49" i="7"/>
  <c r="D71" i="7"/>
  <c r="I36" i="7"/>
  <c r="A83" i="7"/>
  <c r="H78" i="7"/>
  <c r="D61" i="7"/>
  <c r="B63" i="7"/>
  <c r="D68" i="7"/>
  <c r="B101" i="7"/>
  <c r="H96" i="7"/>
  <c r="E97" i="7"/>
  <c r="E26" i="7"/>
  <c r="D89" i="7"/>
  <c r="B102" i="7"/>
  <c r="I58" i="7"/>
  <c r="B84" i="7"/>
  <c r="B56" i="7"/>
  <c r="I60" i="7"/>
  <c r="C69" i="7"/>
  <c r="H83" i="7"/>
  <c r="D60" i="7"/>
  <c r="E61" i="7"/>
  <c r="A72" i="7"/>
  <c r="C77" i="7"/>
  <c r="A95" i="7"/>
  <c r="A86" i="7"/>
  <c r="C91" i="7"/>
  <c r="A107" i="7"/>
  <c r="I120" i="7"/>
  <c r="H85" i="7"/>
  <c r="E94" i="7"/>
  <c r="D83" i="7"/>
  <c r="C82" i="7"/>
  <c r="C63" i="7"/>
  <c r="D48" i="7"/>
  <c r="C92" i="7"/>
  <c r="I71" i="7"/>
  <c r="H55" i="7"/>
  <c r="A56" i="7"/>
  <c r="E51" i="7"/>
  <c r="E93" i="7"/>
  <c r="D59" i="7"/>
  <c r="H54" i="7"/>
  <c r="I91" i="7"/>
  <c r="B33" i="7"/>
  <c r="A38" i="7"/>
  <c r="H45" i="7"/>
  <c r="I84" i="7"/>
  <c r="H30" i="7"/>
  <c r="A39" i="7"/>
  <c r="E98" i="7"/>
  <c r="C38" i="7"/>
  <c r="B105" i="7"/>
  <c r="C94" i="7"/>
  <c r="A117" i="7"/>
  <c r="D98" i="7"/>
  <c r="I40" i="7"/>
  <c r="E64" i="7"/>
  <c r="H95" i="7"/>
  <c r="D117" i="7"/>
  <c r="B46" i="7"/>
  <c r="I79" i="7"/>
  <c r="C48" i="7"/>
  <c r="B97" i="7"/>
  <c r="I101" i="7"/>
  <c r="I85" i="7"/>
  <c r="I62" i="7"/>
  <c r="H59" i="7"/>
  <c r="H114" i="7"/>
  <c r="I94" i="7"/>
  <c r="C53" i="7"/>
  <c r="C61" i="7"/>
  <c r="A69" i="7"/>
  <c r="I70" i="7"/>
  <c r="H136" i="7"/>
  <c r="C56" i="7"/>
  <c r="I38" i="7"/>
  <c r="B81" i="7"/>
  <c r="H101" i="7"/>
  <c r="C43" i="7"/>
  <c r="I117" i="7"/>
  <c r="E79" i="7"/>
  <c r="H29" i="7"/>
  <c r="C60" i="7"/>
  <c r="H109" i="7"/>
  <c r="E128" i="7"/>
  <c r="D110" i="7"/>
  <c r="E136" i="7"/>
  <c r="C80" i="7"/>
  <c r="B91" i="7"/>
  <c r="A101" i="7"/>
  <c r="C74" i="7"/>
  <c r="A89" i="7"/>
  <c r="I65" i="7"/>
  <c r="B83" i="7"/>
  <c r="I45" i="7"/>
  <c r="E70" i="7"/>
  <c r="B65" i="7"/>
  <c r="I88" i="7"/>
  <c r="D82" i="7"/>
  <c r="B77" i="7"/>
  <c r="H43" i="7"/>
  <c r="H70" i="7"/>
  <c r="I35" i="7"/>
  <c r="D121" i="7"/>
  <c r="I53" i="7"/>
  <c r="D113" i="7"/>
  <c r="C59" i="7"/>
  <c r="B50" i="7"/>
  <c r="H48" i="7"/>
  <c r="F48" i="7" s="1"/>
  <c r="I111" i="7"/>
  <c r="B42" i="7"/>
  <c r="I47" i="7"/>
  <c r="E108" i="7"/>
  <c r="C107" i="7"/>
  <c r="A50" i="7"/>
  <c r="H73" i="7"/>
  <c r="H65" i="7"/>
  <c r="F65" i="7" s="1"/>
  <c r="A24" i="7"/>
  <c r="D46" i="7"/>
  <c r="I112" i="7"/>
  <c r="C54" i="7"/>
  <c r="I26" i="7"/>
  <c r="D78" i="7"/>
  <c r="D25" i="7"/>
  <c r="H58" i="7"/>
  <c r="F58" i="7" s="1"/>
  <c r="E87" i="7"/>
  <c r="E71" i="7"/>
  <c r="C97" i="7"/>
  <c r="E74" i="7"/>
  <c r="E53" i="7"/>
  <c r="E105" i="7"/>
  <c r="D116" i="7"/>
  <c r="A99" i="7"/>
  <c r="B85" i="7"/>
  <c r="C64" i="7"/>
  <c r="I55" i="7"/>
  <c r="C81" i="7"/>
  <c r="E149" i="7"/>
  <c r="B71" i="7"/>
  <c r="E100" i="7"/>
  <c r="D70" i="7"/>
  <c r="E59" i="7"/>
  <c r="I133" i="7"/>
  <c r="B92" i="7"/>
  <c r="A110" i="7"/>
  <c r="I61" i="7"/>
  <c r="I77" i="7"/>
  <c r="D102" i="7"/>
  <c r="B82" i="7"/>
  <c r="E45" i="7"/>
  <c r="D43" i="7"/>
  <c r="D54" i="7"/>
  <c r="E30" i="7"/>
  <c r="H84" i="7"/>
  <c r="A41" i="7"/>
  <c r="H39" i="7"/>
  <c r="H50" i="7"/>
  <c r="F50" i="7" s="1"/>
  <c r="B26" i="7"/>
  <c r="B112" i="7"/>
  <c r="B30" i="7"/>
  <c r="I93" i="7"/>
  <c r="B98" i="7"/>
  <c r="A66" i="7"/>
  <c r="D49" i="7"/>
  <c r="A27" i="7"/>
  <c r="D87" i="7"/>
  <c r="C42" i="7"/>
  <c r="E41" i="7"/>
  <c r="I87" i="7"/>
  <c r="E122" i="7"/>
  <c r="A124" i="7"/>
  <c r="C58" i="7"/>
  <c r="H92" i="7"/>
  <c r="C105" i="7"/>
  <c r="A63" i="7"/>
  <c r="E117" i="7"/>
  <c r="I57" i="7"/>
  <c r="F57" i="7" s="1"/>
  <c r="D42" i="7"/>
  <c r="B43" i="7"/>
  <c r="H91" i="7"/>
  <c r="I63" i="7"/>
  <c r="F63" i="7" s="1"/>
  <c r="I119" i="7"/>
  <c r="A45" i="7"/>
  <c r="E66" i="7"/>
  <c r="D57" i="7"/>
  <c r="D105" i="7"/>
  <c r="H76" i="7"/>
  <c r="B61" i="7"/>
  <c r="B89" i="7"/>
  <c r="H105" i="7"/>
  <c r="I25" i="7"/>
  <c r="F25" i="7" s="1"/>
  <c r="D72" i="7"/>
  <c r="D145" i="7"/>
  <c r="I125" i="7"/>
  <c r="B132" i="7"/>
  <c r="A143" i="7"/>
  <c r="D119" i="7"/>
  <c r="E120" i="7"/>
  <c r="E125" i="7"/>
  <c r="B130" i="7"/>
  <c r="H145" i="7"/>
  <c r="H146" i="7"/>
  <c r="C134" i="7"/>
  <c r="C155" i="7"/>
  <c r="D134" i="7"/>
  <c r="C135" i="7"/>
  <c r="H229" i="7"/>
  <c r="E229" i="7"/>
  <c r="H134" i="7"/>
  <c r="I142" i="7"/>
  <c r="I138" i="7"/>
  <c r="D131" i="7"/>
  <c r="H119" i="7"/>
  <c r="A231" i="7"/>
  <c r="D154" i="7"/>
  <c r="C152" i="7"/>
  <c r="C122" i="7"/>
  <c r="B131" i="7"/>
  <c r="I124" i="7"/>
  <c r="I145" i="7"/>
  <c r="D141" i="7"/>
  <c r="B233" i="7"/>
  <c r="D155" i="7"/>
  <c r="B145" i="7"/>
  <c r="I129" i="7"/>
  <c r="A149" i="7"/>
  <c r="C125" i="7"/>
  <c r="A132" i="7"/>
  <c r="H144" i="7"/>
  <c r="D132" i="7"/>
  <c r="C119" i="7"/>
  <c r="E132" i="7"/>
  <c r="I144" i="7"/>
  <c r="H154" i="7"/>
  <c r="D142" i="7"/>
  <c r="B134" i="7"/>
  <c r="D128" i="7"/>
  <c r="I231" i="7"/>
  <c r="D146" i="7"/>
  <c r="B127" i="7"/>
  <c r="I152" i="7"/>
  <c r="A147" i="7"/>
  <c r="E150" i="7"/>
  <c r="A127" i="7"/>
  <c r="A144" i="7"/>
  <c r="A131" i="7"/>
  <c r="D144" i="7"/>
  <c r="B141" i="7"/>
  <c r="D125" i="7"/>
  <c r="D126" i="7"/>
  <c r="I141" i="7"/>
  <c r="B232" i="7"/>
  <c r="E137" i="7"/>
  <c r="A135" i="7"/>
  <c r="B148" i="7"/>
  <c r="E123" i="7"/>
  <c r="C138" i="7"/>
  <c r="A153" i="7"/>
  <c r="D127" i="7"/>
  <c r="E144" i="7"/>
  <c r="I140" i="7"/>
  <c r="E151" i="7"/>
  <c r="B152" i="7"/>
  <c r="A123" i="7"/>
  <c r="C141" i="7"/>
  <c r="E135" i="7"/>
  <c r="A233" i="7"/>
  <c r="I230" i="7"/>
  <c r="I233" i="7"/>
  <c r="H233" i="7"/>
  <c r="H230" i="7"/>
  <c r="E129" i="7"/>
  <c r="E130" i="7"/>
  <c r="I154" i="7"/>
  <c r="E104" i="7"/>
  <c r="C140" i="7"/>
  <c r="C104" i="7"/>
  <c r="C109" i="7"/>
  <c r="E110" i="7"/>
  <c r="H97" i="7"/>
  <c r="B116" i="7"/>
  <c r="A155" i="7"/>
  <c r="H147" i="7"/>
  <c r="B140" i="7"/>
  <c r="A150" i="7"/>
  <c r="A105" i="7"/>
  <c r="C137" i="7"/>
  <c r="E114" i="7"/>
  <c r="I109" i="7"/>
  <c r="F109" i="7" s="1"/>
  <c r="I131" i="7"/>
  <c r="E153" i="7"/>
  <c r="B144" i="7"/>
  <c r="C67" i="7"/>
  <c r="H104" i="7"/>
  <c r="B122" i="7"/>
  <c r="B75" i="7"/>
  <c r="D137" i="7"/>
  <c r="E95" i="7"/>
  <c r="I104" i="7"/>
  <c r="I99" i="7"/>
  <c r="B54" i="7"/>
  <c r="I82" i="7"/>
  <c r="A142" i="7"/>
  <c r="B62" i="7"/>
  <c r="D109" i="7"/>
  <c r="D122" i="7"/>
  <c r="B70" i="7"/>
  <c r="B80" i="7"/>
  <c r="E134" i="7"/>
  <c r="I105" i="7"/>
  <c r="F105" i="7" s="1"/>
  <c r="B88" i="7"/>
  <c r="E112" i="7"/>
  <c r="H87" i="7"/>
  <c r="F87" i="7" s="1"/>
  <c r="B147" i="7"/>
  <c r="E119" i="7"/>
  <c r="I64" i="7"/>
  <c r="H128" i="7"/>
  <c r="A49" i="7"/>
  <c r="C93" i="7"/>
  <c r="D104" i="7"/>
  <c r="A29" i="7"/>
  <c r="I80" i="7"/>
  <c r="H24" i="7"/>
  <c r="E96" i="7"/>
  <c r="C150" i="7"/>
  <c r="E101" i="7"/>
  <c r="C121" i="7"/>
  <c r="B121" i="7"/>
  <c r="A70" i="7"/>
  <c r="B103" i="7"/>
  <c r="A116" i="7"/>
  <c r="A98" i="7"/>
  <c r="D84" i="7"/>
  <c r="I41" i="7"/>
  <c r="F41" i="7" s="1"/>
  <c r="I108" i="7"/>
  <c r="H116" i="7"/>
  <c r="B126" i="7"/>
  <c r="I121" i="7"/>
  <c r="I100" i="7"/>
  <c r="C31" i="7"/>
  <c r="D136" i="7"/>
  <c r="H130" i="7"/>
  <c r="B107" i="7"/>
  <c r="I232" i="7"/>
  <c r="H232" i="7"/>
  <c r="E232" i="7"/>
  <c r="E233" i="7"/>
  <c r="C117" i="7"/>
  <c r="E155" i="7"/>
  <c r="E118" i="7"/>
  <c r="B111" i="7"/>
  <c r="I134" i="7"/>
  <c r="C96" i="7"/>
  <c r="B99" i="7"/>
  <c r="A129" i="7"/>
  <c r="C85" i="7"/>
  <c r="E148" i="7"/>
  <c r="A102" i="7"/>
  <c r="H137" i="7"/>
  <c r="A106" i="7"/>
  <c r="H149" i="7"/>
  <c r="B139" i="7"/>
  <c r="A80" i="7"/>
  <c r="D75" i="7"/>
  <c r="A151" i="7"/>
  <c r="B64" i="7"/>
  <c r="I128" i="7"/>
  <c r="B51" i="7"/>
  <c r="H61" i="7"/>
  <c r="I132" i="7"/>
  <c r="A79" i="7"/>
  <c r="C101" i="7"/>
  <c r="B118" i="7"/>
  <c r="A130" i="7"/>
  <c r="B153" i="7"/>
  <c r="E141" i="7"/>
  <c r="C111" i="7"/>
  <c r="C118" i="7"/>
  <c r="A68" i="7"/>
  <c r="A114" i="7"/>
  <c r="I102" i="7"/>
  <c r="A54" i="7"/>
  <c r="H155" i="7"/>
  <c r="C75" i="7"/>
  <c r="D45" i="7"/>
  <c r="C55" i="7"/>
  <c r="I96" i="7"/>
  <c r="C120" i="7"/>
  <c r="D112" i="7"/>
  <c r="I126" i="7"/>
  <c r="I69" i="7"/>
  <c r="I95" i="7"/>
  <c r="F95" i="7" s="1"/>
  <c r="A65" i="7"/>
  <c r="I42" i="7"/>
  <c r="C124" i="7"/>
  <c r="H20" i="7"/>
  <c r="D107" i="7"/>
  <c r="E107" i="7"/>
  <c r="D17" i="7"/>
  <c r="D69" i="7"/>
  <c r="D51" i="7"/>
  <c r="C127" i="7"/>
  <c r="E55" i="7"/>
  <c r="E82" i="7"/>
  <c r="H127" i="7"/>
  <c r="A112" i="7"/>
  <c r="B231" i="7"/>
  <c r="H231" i="7"/>
  <c r="E231" i="7"/>
  <c r="D231" i="7"/>
  <c r="D232" i="7"/>
  <c r="B133" i="7"/>
  <c r="B115" i="7"/>
  <c r="B138" i="7"/>
  <c r="D97" i="7"/>
  <c r="B125" i="7"/>
  <c r="B150" i="7"/>
  <c r="E139" i="7"/>
  <c r="E89" i="7"/>
  <c r="H148" i="7"/>
  <c r="H82" i="7"/>
  <c r="C149" i="7"/>
  <c r="C114" i="7"/>
  <c r="H132" i="7"/>
  <c r="B76" i="7"/>
  <c r="C115" i="7"/>
  <c r="H139" i="7"/>
  <c r="B117" i="7"/>
  <c r="A88" i="7"/>
  <c r="A138" i="7"/>
  <c r="A97" i="7"/>
  <c r="I86" i="7"/>
  <c r="A62" i="7"/>
  <c r="E50" i="7"/>
  <c r="D80" i="7"/>
  <c r="C128" i="7"/>
  <c r="D76" i="7"/>
  <c r="A104" i="7"/>
  <c r="D111" i="7"/>
  <c r="A133" i="7"/>
  <c r="H98" i="7"/>
  <c r="B142" i="7"/>
  <c r="H135" i="7"/>
  <c r="I98" i="7"/>
  <c r="B49" i="7"/>
  <c r="D99" i="7"/>
  <c r="H69" i="7"/>
  <c r="F69" i="7" s="1"/>
  <c r="A73" i="7"/>
  <c r="A91" i="7"/>
  <c r="C62" i="7"/>
  <c r="C88" i="7"/>
  <c r="D41" i="7"/>
  <c r="D94" i="7"/>
  <c r="I83" i="7"/>
  <c r="F83" i="7" s="1"/>
  <c r="D95" i="7"/>
  <c r="H47" i="7"/>
  <c r="F47" i="7" s="1"/>
  <c r="I103" i="7"/>
  <c r="B113" i="7"/>
  <c r="I114" i="7"/>
  <c r="D31" i="7"/>
  <c r="I92" i="7"/>
  <c r="F92" i="7" s="1"/>
  <c r="A25" i="7"/>
  <c r="C21" i="7"/>
  <c r="C40" i="7"/>
  <c r="H94" i="7"/>
  <c r="A61" i="7"/>
  <c r="A48" i="7"/>
  <c r="A17" i="7"/>
  <c r="D18" i="7"/>
  <c r="A30" i="7"/>
  <c r="I74" i="7"/>
  <c r="C89" i="7"/>
  <c r="H75" i="7"/>
  <c r="H60" i="7"/>
  <c r="A85" i="7"/>
  <c r="B24" i="7"/>
  <c r="B123" i="7"/>
  <c r="B137" i="7"/>
  <c r="I110" i="7"/>
  <c r="I229" i="7"/>
  <c r="E230" i="7"/>
  <c r="D230" i="7"/>
  <c r="C230" i="7"/>
  <c r="C231" i="7"/>
  <c r="B136" i="7"/>
  <c r="D124" i="7"/>
  <c r="A152" i="7"/>
  <c r="E131" i="7"/>
  <c r="H129" i="7"/>
  <c r="H122" i="7"/>
  <c r="A154" i="7"/>
  <c r="D115" i="7"/>
  <c r="A87" i="7"/>
  <c r="B154" i="7"/>
  <c r="C102" i="7"/>
  <c r="I136" i="7"/>
  <c r="F136" i="7" s="1"/>
  <c r="E143" i="7"/>
  <c r="I116" i="7"/>
  <c r="B108" i="7"/>
  <c r="D92" i="7"/>
  <c r="C71" i="7"/>
  <c r="I139" i="7"/>
  <c r="C103" i="7"/>
  <c r="B96" i="7"/>
  <c r="D118" i="7"/>
  <c r="C70" i="7"/>
  <c r="D56" i="7"/>
  <c r="I122" i="7"/>
  <c r="C113" i="7"/>
  <c r="H53" i="7"/>
  <c r="I67" i="7"/>
  <c r="H64" i="7"/>
  <c r="C142" i="7"/>
  <c r="E99" i="7"/>
  <c r="D143" i="7"/>
  <c r="C147" i="7"/>
  <c r="H103" i="7"/>
  <c r="A76" i="7"/>
  <c r="E92" i="7"/>
  <c r="D39" i="7"/>
  <c r="I54" i="7"/>
  <c r="F54" i="7" s="1"/>
  <c r="A51" i="7"/>
  <c r="E62" i="7"/>
  <c r="I76" i="7"/>
  <c r="F76" i="7" s="1"/>
  <c r="C90" i="7"/>
  <c r="H67" i="7"/>
  <c r="A94" i="7"/>
  <c r="E146" i="7"/>
  <c r="I148" i="7"/>
  <c r="A108" i="7"/>
  <c r="E54" i="7"/>
  <c r="B146" i="7"/>
  <c r="H46" i="7"/>
  <c r="D88" i="7"/>
  <c r="A82" i="7"/>
  <c r="E49" i="7"/>
  <c r="C17" i="7"/>
  <c r="A78" i="7"/>
  <c r="C34" i="7"/>
  <c r="E91" i="7"/>
  <c r="A93" i="7"/>
  <c r="A126" i="7"/>
  <c r="C30" i="7"/>
  <c r="B16" i="7"/>
  <c r="B69" i="7"/>
  <c r="D130" i="7"/>
  <c r="A119" i="7"/>
  <c r="A232" i="7"/>
  <c r="D229" i="7"/>
  <c r="C229" i="7"/>
  <c r="B229" i="7"/>
  <c r="B230" i="7"/>
  <c r="H142" i="7"/>
  <c r="F142" i="7" s="1"/>
  <c r="I123" i="7"/>
  <c r="D148" i="7"/>
  <c r="H125" i="7"/>
  <c r="F125" i="7" s="1"/>
  <c r="H108" i="7"/>
  <c r="C143" i="7"/>
  <c r="E103" i="7"/>
  <c r="H111" i="7"/>
  <c r="A137" i="7"/>
  <c r="A77" i="7"/>
  <c r="I106" i="7"/>
  <c r="C84" i="7"/>
  <c r="A122" i="7"/>
  <c r="A74" i="7"/>
  <c r="I155" i="7"/>
  <c r="C68" i="7"/>
  <c r="E116" i="7"/>
  <c r="C148" i="7"/>
  <c r="A118" i="7"/>
  <c r="A92" i="7"/>
  <c r="B74" i="7"/>
  <c r="I143" i="7"/>
  <c r="C99" i="7"/>
  <c r="H152" i="7"/>
  <c r="C100" i="7"/>
  <c r="H123" i="7"/>
  <c r="A75" i="7"/>
  <c r="A148" i="7"/>
  <c r="C144" i="7"/>
  <c r="B109" i="7"/>
  <c r="A136" i="7"/>
  <c r="I68" i="7"/>
  <c r="B90" i="7"/>
  <c r="H106" i="7"/>
  <c r="B151" i="7"/>
  <c r="D103" i="7"/>
  <c r="E145" i="7"/>
  <c r="A141" i="7"/>
  <c r="E40" i="7"/>
  <c r="H88" i="7"/>
  <c r="F88" i="7" s="1"/>
  <c r="C86" i="7"/>
  <c r="I130" i="7"/>
  <c r="I43" i="7"/>
  <c r="I113" i="7"/>
  <c r="E75" i="7"/>
  <c r="B60" i="7"/>
  <c r="C126" i="7"/>
  <c r="B78" i="7"/>
  <c r="A100" i="7"/>
  <c r="A34" i="7"/>
  <c r="I107" i="7"/>
  <c r="I90" i="7"/>
  <c r="C45" i="7"/>
  <c r="D138" i="7"/>
  <c r="E109" i="7"/>
  <c r="D50" i="7"/>
  <c r="C133" i="7"/>
  <c r="D135" i="7"/>
  <c r="H117" i="7"/>
  <c r="C72" i="7"/>
  <c r="C132" i="7"/>
  <c r="E83" i="7"/>
  <c r="D85" i="7"/>
  <c r="A121" i="7"/>
  <c r="D90" i="7"/>
  <c r="A115" i="7"/>
  <c r="A53" i="7"/>
  <c r="D74" i="7"/>
  <c r="D35" i="7"/>
  <c r="A103" i="7"/>
  <c r="E138" i="7"/>
  <c r="I27" i="7"/>
  <c r="F27" i="7" s="1"/>
  <c r="H118" i="7"/>
  <c r="I149" i="7"/>
  <c r="C37" i="7"/>
  <c r="A96" i="7"/>
  <c r="B22" i="7"/>
  <c r="E72" i="7"/>
  <c r="H138" i="7"/>
  <c r="F138" i="7" s="1"/>
  <c r="C116" i="7"/>
  <c r="C233" i="7"/>
  <c r="C232" i="7"/>
  <c r="A230" i="7"/>
  <c r="D233" i="7"/>
  <c r="A229" i="7"/>
  <c r="E73" i="7"/>
  <c r="H120" i="7"/>
  <c r="F120" i="7" s="1"/>
  <c r="C95" i="7"/>
  <c r="D34" i="7"/>
  <c r="D151" i="7"/>
  <c r="H68" i="7"/>
  <c r="I118" i="7"/>
  <c r="B93" i="7"/>
  <c r="B104" i="7"/>
  <c r="E78" i="7"/>
  <c r="H44" i="7"/>
  <c r="E113" i="7"/>
  <c r="I127" i="7"/>
  <c r="D29" i="7"/>
  <c r="A42" i="7"/>
  <c r="E47" i="7"/>
  <c r="D147" i="7"/>
  <c r="B119" i="7"/>
  <c r="E84" i="7"/>
  <c r="C65" i="7"/>
  <c r="D62" i="7"/>
  <c r="B66" i="7"/>
  <c r="H28" i="7"/>
  <c r="F28" i="7" s="1"/>
  <c r="B128" i="7"/>
  <c r="D93" i="7"/>
  <c r="I72" i="7"/>
  <c r="F72" i="7" s="1"/>
  <c r="E35" i="7"/>
  <c r="I52" i="7"/>
  <c r="H35" i="7"/>
  <c r="E142" i="7"/>
  <c r="E102" i="7"/>
  <c r="E121" i="7"/>
  <c r="A81" i="7"/>
  <c r="C32" i="7"/>
  <c r="I78" i="7"/>
  <c r="F78" i="7" s="1"/>
  <c r="B34" i="7"/>
  <c r="C131" i="7"/>
  <c r="H38" i="7"/>
  <c r="F38" i="7" s="1"/>
  <c r="H110" i="7"/>
  <c r="D64" i="7"/>
  <c r="B86" i="7"/>
  <c r="I44" i="7"/>
  <c r="B110" i="7"/>
  <c r="H107" i="7"/>
  <c r="A128" i="7"/>
  <c r="B149" i="7"/>
  <c r="D123" i="7"/>
  <c r="D55" i="7"/>
  <c r="A134" i="7"/>
  <c r="I137" i="7"/>
  <c r="C154" i="7"/>
  <c r="I135" i="7"/>
  <c r="E115" i="7"/>
  <c r="H153" i="7"/>
  <c r="H121" i="7"/>
  <c r="I31" i="7"/>
  <c r="F31" i="7" s="1"/>
  <c r="D100" i="7"/>
  <c r="I153" i="7"/>
  <c r="I30" i="7"/>
  <c r="B155" i="7"/>
  <c r="E42" i="7"/>
  <c r="E67" i="7"/>
  <c r="A140" i="7"/>
  <c r="E86" i="7"/>
  <c r="D58" i="7"/>
  <c r="E127" i="7"/>
  <c r="D140" i="7"/>
  <c r="H77" i="7"/>
  <c r="F77" i="7" s="1"/>
  <c r="B35" i="7"/>
  <c r="C123" i="7"/>
  <c r="I24" i="7"/>
  <c r="F24" i="7" s="1"/>
  <c r="C98" i="7"/>
  <c r="H151" i="7"/>
  <c r="E38" i="7"/>
  <c r="E133" i="7"/>
  <c r="B120" i="7"/>
  <c r="C76" i="7"/>
  <c r="D63" i="7"/>
  <c r="D133" i="7"/>
  <c r="I146" i="7"/>
  <c r="F146" i="7" s="1"/>
  <c r="D77" i="7"/>
  <c r="A145" i="7"/>
  <c r="D114" i="7"/>
  <c r="A125" i="7"/>
  <c r="E140" i="7"/>
  <c r="H52" i="7"/>
  <c r="I49" i="7"/>
  <c r="D101" i="7"/>
  <c r="C139" i="7"/>
  <c r="H126" i="7"/>
  <c r="E76" i="7"/>
  <c r="B48" i="7"/>
  <c r="D81" i="7"/>
  <c r="I75" i="7"/>
  <c r="E90" i="7"/>
  <c r="I19" i="7"/>
  <c r="F19" i="7" s="1"/>
  <c r="A71" i="7"/>
  <c r="H99" i="7"/>
  <c r="B94" i="7"/>
  <c r="A90" i="7"/>
  <c r="D108" i="7"/>
  <c r="E124" i="7"/>
  <c r="I81" i="7"/>
  <c r="H133" i="7"/>
  <c r="C33" i="7"/>
  <c r="A32" i="7"/>
  <c r="C79" i="7"/>
  <c r="H80" i="7"/>
  <c r="I115" i="7"/>
  <c r="B47" i="7"/>
  <c r="E56" i="7"/>
  <c r="E69" i="7"/>
  <c r="B59" i="7"/>
  <c r="H100" i="7"/>
  <c r="F100" i="7" s="1"/>
  <c r="B129" i="7"/>
  <c r="E68" i="7"/>
  <c r="D65" i="7"/>
  <c r="D40" i="7"/>
  <c r="B87" i="7"/>
  <c r="C87" i="7"/>
  <c r="B52" i="7"/>
  <c r="D96" i="7"/>
  <c r="D79" i="7"/>
  <c r="I56" i="7"/>
  <c r="H140" i="7"/>
  <c r="C35" i="7"/>
  <c r="H113" i="7"/>
  <c r="C78" i="7"/>
  <c r="B67" i="7"/>
  <c r="C136" i="7"/>
  <c r="D106" i="7"/>
  <c r="C130" i="7"/>
  <c r="H115" i="7"/>
  <c r="F115" i="7" s="1"/>
  <c r="B55" i="7"/>
  <c r="C83" i="7"/>
  <c r="I97" i="7"/>
  <c r="C108" i="7"/>
  <c r="A55" i="7"/>
  <c r="D139" i="7"/>
  <c r="H90" i="7"/>
  <c r="B100" i="7"/>
  <c r="B28" i="7"/>
  <c r="H143" i="7"/>
  <c r="C112" i="7"/>
  <c r="H131" i="7"/>
  <c r="A109" i="7"/>
  <c r="C180" i="7"/>
  <c r="A222" i="7"/>
  <c r="A194" i="7"/>
  <c r="I175" i="7"/>
  <c r="E204" i="7"/>
  <c r="D185" i="7"/>
  <c r="E164" i="7"/>
  <c r="D218" i="7"/>
  <c r="B208" i="7"/>
  <c r="C182" i="7"/>
  <c r="C184" i="7"/>
  <c r="C169" i="7"/>
  <c r="D227" i="7"/>
  <c r="H197" i="7"/>
  <c r="B187" i="7"/>
  <c r="D197" i="7"/>
  <c r="A202" i="7"/>
  <c r="C188" i="7"/>
  <c r="E202" i="7"/>
  <c r="B182" i="7"/>
  <c r="E215" i="7"/>
  <c r="D160" i="7"/>
  <c r="C168" i="7"/>
  <c r="C160" i="7"/>
  <c r="E184" i="7"/>
  <c r="D183" i="7"/>
  <c r="B207" i="7"/>
  <c r="C215" i="7"/>
  <c r="A180" i="7"/>
  <c r="D165" i="7"/>
  <c r="H183" i="7"/>
  <c r="B179" i="7"/>
  <c r="D224" i="7"/>
  <c r="A183" i="7"/>
  <c r="D158" i="7"/>
  <c r="D210" i="7"/>
  <c r="H222" i="7"/>
  <c r="E209" i="7"/>
  <c r="A156" i="7"/>
  <c r="A207" i="7"/>
  <c r="D161" i="7"/>
  <c r="I223" i="7"/>
  <c r="I181" i="7"/>
  <c r="I221" i="7"/>
  <c r="C190" i="7"/>
  <c r="B199" i="7"/>
  <c r="H182" i="7"/>
  <c r="H200" i="7"/>
  <c r="H211" i="7"/>
  <c r="D204" i="7"/>
  <c r="C196" i="7"/>
  <c r="I195" i="7"/>
  <c r="C210" i="7"/>
  <c r="C217" i="7"/>
  <c r="C214" i="7"/>
  <c r="C156" i="7"/>
  <c r="B185" i="7"/>
  <c r="C221" i="7"/>
  <c r="I225" i="7"/>
  <c r="I207" i="7"/>
  <c r="E212" i="7"/>
  <c r="B211" i="7"/>
  <c r="B181" i="7"/>
  <c r="H178" i="7"/>
  <c r="H162" i="7"/>
  <c r="E170" i="7"/>
  <c r="E166" i="7"/>
  <c r="A199" i="7"/>
  <c r="A208" i="7"/>
  <c r="C226" i="7"/>
  <c r="I202" i="7"/>
  <c r="I170" i="7"/>
  <c r="I197" i="7"/>
  <c r="E173" i="7"/>
  <c r="A179" i="7"/>
  <c r="A228" i="7"/>
  <c r="I176" i="7"/>
  <c r="E179" i="7"/>
  <c r="D213" i="7"/>
  <c r="B227" i="7"/>
  <c r="C198" i="7"/>
  <c r="C206" i="7"/>
  <c r="I200" i="7"/>
  <c r="E218" i="7"/>
  <c r="B184" i="7"/>
  <c r="E162" i="7"/>
  <c r="A191" i="7"/>
  <c r="D184" i="7"/>
  <c r="C218" i="7"/>
  <c r="H206" i="7"/>
  <c r="H194" i="7"/>
  <c r="B206" i="7"/>
  <c r="B214" i="7"/>
  <c r="A177" i="7"/>
  <c r="A186" i="7"/>
  <c r="E178" i="7"/>
  <c r="E182" i="7"/>
  <c r="C175" i="7"/>
  <c r="A158" i="7"/>
  <c r="D228" i="7"/>
  <c r="A174" i="7"/>
  <c r="H171" i="7"/>
  <c r="A213" i="7"/>
  <c r="E223" i="7"/>
  <c r="B170" i="7"/>
  <c r="D198" i="7"/>
  <c r="C171" i="7"/>
  <c r="D168" i="7"/>
  <c r="B166" i="7"/>
  <c r="H193" i="7"/>
  <c r="H172" i="7"/>
  <c r="A170" i="7"/>
  <c r="I211" i="7"/>
  <c r="H204" i="7"/>
  <c r="D201" i="7"/>
  <c r="I159" i="7"/>
  <c r="D209" i="7"/>
  <c r="H188" i="7"/>
  <c r="I162" i="7"/>
  <c r="I157" i="7"/>
  <c r="H176" i="7"/>
  <c r="H223" i="7"/>
  <c r="F223" i="7" s="1"/>
  <c r="D180" i="7"/>
  <c r="I210" i="7"/>
  <c r="I168" i="7"/>
  <c r="A166" i="7"/>
  <c r="C170" i="7"/>
  <c r="D199" i="7"/>
  <c r="B218" i="7"/>
  <c r="C211" i="7"/>
  <c r="A204" i="7"/>
  <c r="E194" i="7"/>
  <c r="E192" i="7"/>
  <c r="C172" i="7"/>
  <c r="D169" i="7"/>
  <c r="E167" i="7"/>
  <c r="B221" i="7"/>
  <c r="H164" i="7"/>
  <c r="A195" i="7"/>
  <c r="C163" i="7"/>
  <c r="H168" i="7"/>
  <c r="F168" i="7" s="1"/>
  <c r="H190" i="7"/>
  <c r="E196" i="7"/>
  <c r="C227" i="7"/>
  <c r="I158" i="7"/>
  <c r="B172" i="7"/>
  <c r="E181" i="7"/>
  <c r="C162" i="7"/>
  <c r="A221" i="7"/>
  <c r="A198" i="7"/>
  <c r="I214" i="7"/>
  <c r="B195" i="7"/>
  <c r="H186" i="7"/>
  <c r="E227" i="7"/>
  <c r="I180" i="7"/>
  <c r="E216" i="7"/>
  <c r="B178" i="7"/>
  <c r="E174" i="7"/>
  <c r="H217" i="7"/>
  <c r="I219" i="7"/>
  <c r="I169" i="7"/>
  <c r="C191" i="7"/>
  <c r="B176" i="7"/>
  <c r="C195" i="7"/>
  <c r="D166" i="7"/>
  <c r="A197" i="7"/>
  <c r="A211" i="7"/>
  <c r="E165" i="7"/>
  <c r="B215" i="7"/>
  <c r="B201" i="7"/>
  <c r="A201" i="7"/>
  <c r="B203" i="7"/>
  <c r="B224" i="7"/>
  <c r="E221" i="7"/>
  <c r="C158" i="7"/>
  <c r="E161" i="7"/>
  <c r="C192" i="7"/>
  <c r="H214" i="7"/>
  <c r="C209" i="7"/>
  <c r="B158" i="7"/>
  <c r="A173" i="7"/>
  <c r="B183" i="7"/>
  <c r="C164" i="7"/>
  <c r="C202" i="7"/>
  <c r="B219" i="7"/>
  <c r="D186" i="7"/>
  <c r="H209" i="7"/>
  <c r="A203" i="7"/>
  <c r="D202" i="7"/>
  <c r="D217" i="7"/>
  <c r="D164" i="7"/>
  <c r="C166" i="7"/>
  <c r="I222" i="7"/>
  <c r="A205" i="7"/>
  <c r="A184" i="7"/>
  <c r="B190" i="7"/>
  <c r="A178" i="7"/>
  <c r="I206" i="7"/>
  <c r="A217" i="7"/>
  <c r="A181" i="7"/>
  <c r="E175" i="7"/>
  <c r="D156" i="7"/>
  <c r="A159" i="7"/>
  <c r="C203" i="7"/>
  <c r="I183" i="7"/>
  <c r="H198" i="7"/>
  <c r="H180" i="7"/>
  <c r="A189" i="7"/>
  <c r="I174" i="7"/>
  <c r="H225" i="7"/>
  <c r="I194" i="7"/>
  <c r="A169" i="7"/>
  <c r="C161" i="7"/>
  <c r="B164" i="7"/>
  <c r="D196" i="7"/>
  <c r="I220" i="7"/>
  <c r="H220" i="7"/>
  <c r="B159" i="7"/>
  <c r="E220" i="7"/>
  <c r="B197" i="7"/>
  <c r="E219" i="7"/>
  <c r="E200" i="7"/>
  <c r="H166" i="7"/>
  <c r="A190" i="7"/>
  <c r="C181" i="7"/>
  <c r="E160" i="7"/>
  <c r="C187" i="7"/>
  <c r="I204" i="7"/>
  <c r="E198" i="7"/>
  <c r="A196" i="7"/>
  <c r="A206" i="7"/>
  <c r="D190" i="7"/>
  <c r="I163" i="7"/>
  <c r="E159" i="7"/>
  <c r="C225" i="7"/>
  <c r="B200" i="7"/>
  <c r="B204" i="7"/>
  <c r="E224" i="7"/>
  <c r="A216" i="7"/>
  <c r="E207" i="7"/>
  <c r="D175" i="7"/>
  <c r="H212" i="7"/>
  <c r="E191" i="7"/>
  <c r="C178" i="7"/>
  <c r="D214" i="7"/>
  <c r="H184" i="7"/>
  <c r="C189" i="7"/>
  <c r="C174" i="7"/>
  <c r="D207" i="7"/>
  <c r="I191" i="7"/>
  <c r="H189" i="7"/>
  <c r="B161" i="7"/>
  <c r="A187" i="7"/>
  <c r="C194" i="7"/>
  <c r="A219" i="7"/>
  <c r="H192" i="7"/>
  <c r="E163" i="7"/>
  <c r="D167" i="7"/>
  <c r="H199" i="7"/>
  <c r="C173" i="7"/>
  <c r="C167" i="7"/>
  <c r="A176" i="7"/>
  <c r="E210" i="7"/>
  <c r="B225" i="7"/>
  <c r="B205" i="7"/>
  <c r="B226" i="7"/>
  <c r="B167" i="7"/>
  <c r="I172" i="7"/>
  <c r="I184" i="7"/>
  <c r="I209" i="7"/>
  <c r="D195" i="7"/>
  <c r="H170" i="7"/>
  <c r="F170" i="7" s="1"/>
  <c r="B160" i="7"/>
  <c r="E226" i="7"/>
  <c r="A209" i="7"/>
  <c r="D215" i="7"/>
  <c r="D211" i="7"/>
  <c r="I228" i="7"/>
  <c r="B186" i="7"/>
  <c r="A214" i="7"/>
  <c r="D225" i="7"/>
  <c r="B216" i="7"/>
  <c r="E188" i="7"/>
  <c r="A185" i="7"/>
  <c r="C224" i="7"/>
  <c r="A220" i="7"/>
  <c r="D221" i="7"/>
  <c r="A171" i="7"/>
  <c r="I212" i="7"/>
  <c r="I226" i="7"/>
  <c r="H158" i="7"/>
  <c r="A161" i="7"/>
  <c r="A227" i="7"/>
  <c r="C165" i="7"/>
  <c r="C219" i="7"/>
  <c r="B210" i="7"/>
  <c r="H175" i="7"/>
  <c r="I189" i="7"/>
  <c r="D216" i="7"/>
  <c r="D226" i="7"/>
  <c r="C212" i="7"/>
  <c r="I215" i="7"/>
  <c r="D176" i="7"/>
  <c r="D193" i="7"/>
  <c r="I156" i="7"/>
  <c r="I185" i="7"/>
  <c r="B213" i="7"/>
  <c r="I193" i="7"/>
  <c r="B177" i="7"/>
  <c r="E189" i="7"/>
  <c r="I178" i="7"/>
  <c r="A163" i="7"/>
  <c r="E222" i="7"/>
  <c r="D208" i="7"/>
  <c r="C208" i="7"/>
  <c r="D181" i="7"/>
  <c r="E199" i="7"/>
  <c r="I177" i="7"/>
  <c r="B209" i="7"/>
  <c r="A175" i="7"/>
  <c r="A162" i="7"/>
  <c r="I186" i="7"/>
  <c r="D212" i="7"/>
  <c r="H226" i="7"/>
  <c r="C199" i="7"/>
  <c r="I224" i="7"/>
  <c r="A168" i="7"/>
  <c r="C204" i="7"/>
  <c r="B222" i="7"/>
  <c r="B188" i="7"/>
  <c r="C222" i="7"/>
  <c r="D205" i="7"/>
  <c r="E172" i="7"/>
  <c r="E190" i="7"/>
  <c r="H205" i="7"/>
  <c r="E183" i="7"/>
  <c r="I208" i="7"/>
  <c r="I187" i="7"/>
  <c r="E176" i="7"/>
  <c r="D178" i="7"/>
  <c r="D206" i="7"/>
  <c r="I192" i="7"/>
  <c r="A182" i="7"/>
  <c r="D223" i="7"/>
  <c r="E180" i="7"/>
  <c r="I160" i="7"/>
  <c r="D171" i="7"/>
  <c r="A165" i="7"/>
  <c r="D192" i="7"/>
  <c r="E187" i="7"/>
  <c r="C197" i="7"/>
  <c r="H203" i="7"/>
  <c r="I216" i="7"/>
  <c r="H187" i="7"/>
  <c r="A188" i="7"/>
  <c r="H165" i="7"/>
  <c r="H161" i="7"/>
  <c r="E193" i="7"/>
  <c r="B162" i="7"/>
  <c r="H174" i="7"/>
  <c r="D219" i="7"/>
  <c r="E156" i="7"/>
  <c r="E225" i="7"/>
  <c r="I179" i="7"/>
  <c r="A157" i="7"/>
  <c r="H210" i="7"/>
  <c r="H157" i="7"/>
  <c r="B168" i="7"/>
  <c r="A193" i="7"/>
  <c r="I165" i="7"/>
  <c r="D163" i="7"/>
  <c r="E168" i="7"/>
  <c r="E213" i="7"/>
  <c r="H163" i="7"/>
  <c r="A225" i="7"/>
  <c r="D177" i="7"/>
  <c r="H221" i="7"/>
  <c r="E205" i="7"/>
  <c r="H218" i="7"/>
  <c r="B196" i="7"/>
  <c r="B180" i="7"/>
  <c r="I190" i="7"/>
  <c r="E217" i="7"/>
  <c r="H179" i="7"/>
  <c r="H207" i="7"/>
  <c r="H216" i="7"/>
  <c r="C176" i="7"/>
  <c r="I161" i="7"/>
  <c r="D188" i="7"/>
  <c r="H169" i="7"/>
  <c r="D203" i="7"/>
  <c r="E177" i="7"/>
  <c r="H191" i="7"/>
  <c r="C216" i="7"/>
  <c r="I201" i="7"/>
  <c r="D170" i="7"/>
  <c r="B194" i="7"/>
  <c r="H228" i="7"/>
  <c r="F228" i="7" s="1"/>
  <c r="E169" i="7"/>
  <c r="E206" i="7"/>
  <c r="I227" i="7"/>
  <c r="H201" i="7"/>
  <c r="C201" i="7"/>
  <c r="D200" i="7"/>
  <c r="B198" i="7"/>
  <c r="B156" i="7"/>
  <c r="H219" i="7"/>
  <c r="H224" i="7"/>
  <c r="H159" i="7"/>
  <c r="B157" i="7"/>
  <c r="D189" i="7"/>
  <c r="B165" i="7"/>
  <c r="I218" i="7"/>
  <c r="E201" i="7"/>
  <c r="I205" i="7"/>
  <c r="E197" i="7"/>
  <c r="D222" i="7"/>
  <c r="H227" i="7"/>
  <c r="C205" i="7"/>
  <c r="C200" i="7"/>
  <c r="I203" i="7"/>
  <c r="B173" i="7"/>
  <c r="A200" i="7"/>
  <c r="B163" i="7"/>
  <c r="A172" i="7"/>
  <c r="I199" i="7"/>
  <c r="C223" i="7"/>
  <c r="B192" i="7"/>
  <c r="C159" i="7"/>
  <c r="B228" i="7"/>
  <c r="A192" i="7"/>
  <c r="I166" i="7"/>
  <c r="B171" i="7"/>
  <c r="I173" i="7"/>
  <c r="E211" i="7"/>
  <c r="D194" i="7"/>
  <c r="I171" i="7"/>
  <c r="B174" i="7"/>
  <c r="H202" i="7"/>
  <c r="F202" i="7" s="1"/>
  <c r="I213" i="7"/>
  <c r="C157" i="7"/>
  <c r="C220" i="7"/>
  <c r="D162" i="7"/>
  <c r="B189" i="7"/>
  <c r="E157" i="7"/>
  <c r="H213" i="7"/>
  <c r="I188" i="7"/>
  <c r="H160" i="7"/>
  <c r="A224" i="7"/>
  <c r="C179" i="7"/>
  <c r="E195" i="7"/>
  <c r="H156" i="7"/>
  <c r="A215" i="7"/>
  <c r="E158" i="7"/>
  <c r="C213" i="7"/>
  <c r="D174" i="7"/>
  <c r="H181" i="7"/>
  <c r="H196" i="7"/>
  <c r="H215" i="7"/>
  <c r="D173" i="7"/>
  <c r="I217" i="7"/>
  <c r="D191" i="7"/>
  <c r="C185" i="7"/>
  <c r="A218" i="7"/>
  <c r="A226" i="7"/>
  <c r="D159" i="7"/>
  <c r="H177" i="7"/>
  <c r="B212" i="7"/>
  <c r="E186" i="7"/>
  <c r="E171" i="7"/>
  <c r="E203" i="7"/>
  <c r="H195" i="7"/>
  <c r="I198" i="7"/>
  <c r="C193" i="7"/>
  <c r="D220" i="7"/>
  <c r="B202" i="7"/>
  <c r="A164" i="7"/>
  <c r="E214" i="7"/>
  <c r="E185" i="7"/>
  <c r="D182" i="7"/>
  <c r="C207" i="7"/>
  <c r="D187" i="7"/>
  <c r="B191" i="7"/>
  <c r="H185" i="7"/>
  <c r="E228" i="7"/>
  <c r="B193" i="7"/>
  <c r="A223" i="7"/>
  <c r="I182" i="7"/>
  <c r="A210" i="7"/>
  <c r="B175" i="7"/>
  <c r="C228" i="7"/>
  <c r="A212" i="7"/>
  <c r="D179" i="7"/>
  <c r="B169" i="7"/>
  <c r="A167" i="7"/>
  <c r="C183" i="7"/>
  <c r="D157" i="7"/>
  <c r="I164" i="7"/>
  <c r="C177" i="7"/>
  <c r="E208" i="7"/>
  <c r="B220" i="7"/>
  <c r="H173" i="7"/>
  <c r="C186" i="7"/>
  <c r="B217" i="7"/>
  <c r="D172" i="7"/>
  <c r="H208" i="7"/>
  <c r="B223" i="7"/>
  <c r="I167" i="7"/>
  <c r="A160" i="7"/>
  <c r="H167" i="7"/>
  <c r="I196" i="7"/>
  <c r="H112" i="7"/>
  <c r="E34" i="7"/>
  <c r="E46" i="7"/>
  <c r="E106" i="7"/>
  <c r="H26" i="7"/>
  <c r="F26" i="7" s="1"/>
  <c r="B124" i="7"/>
  <c r="A40" i="7"/>
  <c r="B73" i="7"/>
  <c r="A120" i="7"/>
  <c r="B40" i="7"/>
  <c r="H36" i="7"/>
  <c r="F36" i="7" s="1"/>
  <c r="E77" i="7"/>
  <c r="C39" i="7"/>
  <c r="I66" i="7"/>
  <c r="F66" i="7" s="1"/>
  <c r="E44" i="7"/>
  <c r="B143" i="7"/>
  <c r="A57" i="7"/>
  <c r="A139" i="7"/>
  <c r="H74" i="7"/>
  <c r="C106" i="7"/>
  <c r="I37" i="7"/>
  <c r="F37" i="7" s="1"/>
  <c r="B72" i="7"/>
  <c r="I59" i="7"/>
  <c r="F59" i="7" s="1"/>
  <c r="I151" i="7"/>
  <c r="F151" i="7" s="1"/>
  <c r="B79" i="7"/>
  <c r="E65" i="7"/>
  <c r="H81" i="7"/>
  <c r="H86" i="7"/>
  <c r="D86" i="7"/>
  <c r="D129" i="7"/>
  <c r="B25" i="7"/>
  <c r="E60" i="7"/>
  <c r="H124" i="7"/>
  <c r="F124" i="7" s="1"/>
  <c r="D153" i="7"/>
  <c r="H102" i="7"/>
  <c r="C110" i="7"/>
  <c r="H79" i="7"/>
  <c r="B95" i="7"/>
  <c r="E25" i="7"/>
  <c r="C24" i="7"/>
  <c r="C20" i="7"/>
  <c r="E58" i="7"/>
  <c r="E111" i="7"/>
  <c r="E126" i="7"/>
  <c r="A113" i="7"/>
  <c r="C129" i="7"/>
  <c r="A111" i="7"/>
  <c r="H141" i="7"/>
  <c r="F141" i="7" s="1"/>
  <c r="C52" i="7"/>
  <c r="A36" i="7"/>
  <c r="A52" i="7"/>
  <c r="B135" i="7"/>
  <c r="E80" i="7"/>
  <c r="B106" i="7"/>
  <c r="H62" i="7"/>
  <c r="F62" i="7" s="1"/>
  <c r="D120" i="7"/>
  <c r="B114" i="7"/>
  <c r="E81" i="7"/>
  <c r="E154" i="7"/>
  <c r="D150" i="7"/>
  <c r="E152" i="7"/>
  <c r="I147" i="7"/>
  <c r="F147" i="7" s="1"/>
  <c r="C151" i="7"/>
  <c r="C146" i="7"/>
  <c r="D149" i="7"/>
  <c r="F18" i="7"/>
  <c r="C153" i="7"/>
  <c r="I150" i="7"/>
  <c r="C145" i="7"/>
  <c r="F15" i="7"/>
  <c r="F42" i="7"/>
  <c r="F114" i="7"/>
  <c r="D152" i="7"/>
  <c r="H150" i="7"/>
  <c r="F60" i="7"/>
  <c r="F33" i="7"/>
  <c r="A146" i="7"/>
  <c r="E147" i="7"/>
  <c r="F34" i="7"/>
  <c r="F32" i="7"/>
  <c r="F71" i="7"/>
  <c r="F89" i="7"/>
  <c r="F40" i="7"/>
  <c r="F73" i="7"/>
  <c r="F17" i="7"/>
  <c r="F123" i="7"/>
  <c r="F106" i="7"/>
  <c r="F154" i="7"/>
  <c r="F39" i="7"/>
  <c r="F91" i="7"/>
  <c r="F51" i="7"/>
  <c r="F61" i="7"/>
  <c r="F117" i="7"/>
  <c r="F23" i="7"/>
  <c r="F22" i="7"/>
  <c r="F20" i="7"/>
  <c r="F14" i="7"/>
  <c r="F135" i="7" l="1"/>
  <c r="F93" i="7"/>
  <c r="F46" i="7"/>
  <c r="F43" i="7"/>
  <c r="F16" i="7"/>
  <c r="F79" i="7"/>
  <c r="F56" i="7"/>
  <c r="F94" i="7"/>
  <c r="F144" i="7"/>
  <c r="F85" i="7"/>
  <c r="F21" i="7"/>
  <c r="F29" i="7"/>
  <c r="F149" i="7"/>
  <c r="F134" i="7"/>
  <c r="F145" i="7"/>
  <c r="F96" i="7"/>
  <c r="F64" i="7"/>
  <c r="F143" i="7"/>
  <c r="F82" i="7"/>
  <c r="F55" i="7"/>
  <c r="F129" i="7"/>
  <c r="F152" i="7"/>
  <c r="F132" i="7"/>
  <c r="F101" i="7"/>
  <c r="F75" i="7"/>
  <c r="F49" i="7"/>
  <c r="F53" i="7"/>
  <c r="F84" i="7"/>
  <c r="F86" i="7"/>
  <c r="F30" i="7"/>
  <c r="F112" i="7"/>
  <c r="F111" i="7"/>
  <c r="F70" i="7"/>
  <c r="F45" i="7"/>
  <c r="F35" i="7"/>
  <c r="F119" i="7"/>
  <c r="F133" i="7"/>
  <c r="F139" i="7"/>
  <c r="F230" i="7"/>
  <c r="F130" i="7"/>
  <c r="F113" i="7"/>
  <c r="F121" i="7"/>
  <c r="F118" i="7"/>
  <c r="F80" i="7"/>
  <c r="F131" i="7"/>
  <c r="F102" i="7"/>
  <c r="F81" i="7"/>
  <c r="F104" i="7"/>
  <c r="F90" i="7"/>
  <c r="F68" i="7"/>
  <c r="F103" i="7"/>
  <c r="F233" i="7"/>
  <c r="F107" i="7"/>
  <c r="F99" i="7"/>
  <c r="F67" i="7"/>
  <c r="F116" i="7"/>
  <c r="F110" i="7"/>
  <c r="F97" i="7"/>
  <c r="F108" i="7"/>
  <c r="F126" i="7"/>
  <c r="F155" i="7"/>
  <c r="F74" i="7"/>
  <c r="F148" i="7"/>
  <c r="F128" i="7"/>
  <c r="F140" i="7"/>
  <c r="F127" i="7"/>
  <c r="F229" i="7"/>
  <c r="F137" i="7"/>
  <c r="F122" i="7"/>
  <c r="F98" i="7"/>
  <c r="F231" i="7"/>
  <c r="F232" i="7"/>
  <c r="F208" i="7"/>
  <c r="F187" i="7"/>
  <c r="F44" i="7"/>
  <c r="F219" i="7"/>
  <c r="F157" i="7"/>
  <c r="F224" i="7"/>
  <c r="F174" i="7"/>
  <c r="F163" i="7"/>
  <c r="F169" i="7"/>
  <c r="F156" i="7"/>
  <c r="F177" i="7"/>
  <c r="F215" i="7"/>
  <c r="F158" i="7"/>
  <c r="F227" i="7"/>
  <c r="F216" i="7"/>
  <c r="F185" i="7"/>
  <c r="F225" i="7"/>
  <c r="F181" i="7"/>
  <c r="F191" i="7"/>
  <c r="F201" i="7"/>
  <c r="F160" i="7"/>
  <c r="F200" i="7"/>
  <c r="F180" i="7"/>
  <c r="F173" i="7"/>
  <c r="F226" i="7"/>
  <c r="F52" i="7"/>
  <c r="F165" i="7"/>
  <c r="F153" i="7"/>
  <c r="F213" i="7"/>
  <c r="F197" i="7"/>
  <c r="F218" i="7"/>
  <c r="F199" i="7"/>
  <c r="F189" i="7"/>
  <c r="F209" i="7"/>
  <c r="F194" i="7"/>
  <c r="F196" i="7"/>
  <c r="F212" i="7"/>
  <c r="F214" i="7"/>
  <c r="F164" i="7"/>
  <c r="F204" i="7"/>
  <c r="F206" i="7"/>
  <c r="F159" i="7"/>
  <c r="F207" i="7"/>
  <c r="F221" i="7"/>
  <c r="F175" i="7"/>
  <c r="F220" i="7"/>
  <c r="F186" i="7"/>
  <c r="F176" i="7"/>
  <c r="F162" i="7"/>
  <c r="F211" i="7"/>
  <c r="F195" i="7"/>
  <c r="F179" i="7"/>
  <c r="F203" i="7"/>
  <c r="F192" i="7"/>
  <c r="F178" i="7"/>
  <c r="F205" i="7"/>
  <c r="F166" i="7"/>
  <c r="F217" i="7"/>
  <c r="F172" i="7"/>
  <c r="F182" i="7"/>
  <c r="F183" i="7"/>
  <c r="F167" i="7"/>
  <c r="F210" i="7"/>
  <c r="F184" i="7"/>
  <c r="F198" i="7"/>
  <c r="F190" i="7"/>
  <c r="F188" i="7"/>
  <c r="F193" i="7"/>
  <c r="F171" i="7"/>
  <c r="F161" i="7"/>
  <c r="F222" i="7"/>
  <c r="F150" i="7"/>
</calcChain>
</file>

<file path=xl/sharedStrings.xml><?xml version="1.0" encoding="utf-8"?>
<sst xmlns="http://schemas.openxmlformats.org/spreadsheetml/2006/main" count="2248" uniqueCount="1055">
  <si>
    <t>Sex</t>
  </si>
  <si>
    <t>Table title</t>
  </si>
  <si>
    <t>ID</t>
  </si>
  <si>
    <t>Search Item 1</t>
  </si>
  <si>
    <t>Search Item 2</t>
  </si>
  <si>
    <t>Search Item 3</t>
  </si>
  <si>
    <t>Topic 1</t>
  </si>
  <si>
    <t>Topic 2</t>
  </si>
  <si>
    <t>Topic 3</t>
  </si>
  <si>
    <t>Adjustment of small counts</t>
  </si>
  <si>
    <t>Note that small counts in tables have been adjusted to prevent the disclosure of information about identifiable individuals. This means that different tables may show different counts of the same population.</t>
  </si>
  <si>
    <t>Notes to Tables</t>
  </si>
  <si>
    <t>The algorithm for deriving Approximated Social Grade was developed with the Market Research Society. Results produced using the algorithm are similar to other sources of information on Social Grade for Household Reference Persons aged 16-64 (and for adults aged 16-64) but show significant differences from other sources for those aged 65 and above, which will affect the total counts.  More information about the causes and extent of the differences is available from the Market Research Society (http://www.mrs.org.uk/networking/cgg/sga.htm).</t>
  </si>
  <si>
    <t>UV81, UV93</t>
  </si>
  <si>
    <t xml:space="preserve">CAS66; CAS67; UV50 </t>
  </si>
  <si>
    <t>UV81 Armed Forces and UV93 Same-Sex Couples will be published for Local Authorities in Autumn 2003.</t>
  </si>
  <si>
    <t>These tables, relating largely to migration and place of work, are not contained on this product but will be supplied on a supplementary DVD to this product in Autumn 2003.</t>
  </si>
  <si>
    <t>CAS008-010, CAS120-121, UV02, UV23, UV52, UV35, UV37, UV75-80</t>
  </si>
  <si>
    <t>Geography</t>
  </si>
  <si>
    <t>Topic 4</t>
  </si>
  <si>
    <t>Click here to view table</t>
  </si>
  <si>
    <t>Link</t>
  </si>
  <si>
    <t>Northern Ireland</t>
  </si>
  <si>
    <t>Religion</t>
  </si>
  <si>
    <t>Proficiency in English</t>
  </si>
  <si>
    <t>usual resident population</t>
  </si>
  <si>
    <t>age structure</t>
  </si>
  <si>
    <t>main language</t>
  </si>
  <si>
    <t>religion</t>
  </si>
  <si>
    <t>residence type</t>
  </si>
  <si>
    <t>population density</t>
  </si>
  <si>
    <t>sex</t>
  </si>
  <si>
    <t>ethnic group ethnicity</t>
  </si>
  <si>
    <t>religion or religion brought up in community background</t>
  </si>
  <si>
    <t>Table population</t>
  </si>
  <si>
    <t>All usual residents</t>
  </si>
  <si>
    <t>All usual residents aged 3 and over</t>
  </si>
  <si>
    <t>Table number</t>
  </si>
  <si>
    <t>Alternatively, you can identify tables of interest by entering the topics of interest (for example, age, ethnic group) in cells B8-B11.</t>
  </si>
  <si>
    <t>You can view a list of all the tables, in table identifier order, by clicking on the 'List of Tables' tab.</t>
  </si>
  <si>
    <t>The relevant tables will be listed, along with information on the geography for which the table is available.</t>
  </si>
  <si>
    <t>Census 2021: Standard Output</t>
  </si>
  <si>
    <t xml:space="preserve">This spreadsheet contains descriptions of all published standard output tables from the 2021 Census in Northern Ireland. </t>
  </si>
  <si>
    <t>Main statistics tables</t>
  </si>
  <si>
    <t>MS-A01</t>
  </si>
  <si>
    <t>Usual resident population</t>
  </si>
  <si>
    <t>MS-A02</t>
  </si>
  <si>
    <t>MS-A03</t>
  </si>
  <si>
    <t>MS-A04</t>
  </si>
  <si>
    <t>MS-A05</t>
  </si>
  <si>
    <t>Age - single year</t>
  </si>
  <si>
    <t>MS-A06</t>
  </si>
  <si>
    <t>Age structure</t>
  </si>
  <si>
    <t>MS-A07</t>
  </si>
  <si>
    <t>MS-A08</t>
  </si>
  <si>
    <t>Five year age bands and sex</t>
  </si>
  <si>
    <t>MS-A09</t>
  </si>
  <si>
    <t>Single year of age and sex</t>
  </si>
  <si>
    <t>MS-A10</t>
  </si>
  <si>
    <t>Broad age bands and sex</t>
  </si>
  <si>
    <t>MS-A11</t>
  </si>
  <si>
    <t>Broad age bands and sex - 1851-2021</t>
  </si>
  <si>
    <t>MS-A12</t>
  </si>
  <si>
    <t>Sex ratio (males per 100 females) by five year age bands</t>
  </si>
  <si>
    <t>MS-A13</t>
  </si>
  <si>
    <t>Median age by sex</t>
  </si>
  <si>
    <t>MS-A14</t>
  </si>
  <si>
    <t>Population density</t>
  </si>
  <si>
    <t>MS-A15</t>
  </si>
  <si>
    <t>Residence type</t>
  </si>
  <si>
    <t>MS-A16</t>
  </si>
  <si>
    <t>MS-A17</t>
  </si>
  <si>
    <t>Country of birth - intermediate detail</t>
  </si>
  <si>
    <t>MS-A19</t>
  </si>
  <si>
    <t>Country of birth - 1851-2021</t>
  </si>
  <si>
    <t>MS-A20</t>
  </si>
  <si>
    <t>MS-A21</t>
  </si>
  <si>
    <t>MS-A22</t>
  </si>
  <si>
    <t>MS-B01</t>
  </si>
  <si>
    <t>Ethnic group</t>
  </si>
  <si>
    <t>MS-B05</t>
  </si>
  <si>
    <t>Knowledge of Irish</t>
  </si>
  <si>
    <t>MS-B08</t>
  </si>
  <si>
    <t>Knowledge of Ulster-Scots</t>
  </si>
  <si>
    <t>MS-B12</t>
  </si>
  <si>
    <t>Main language</t>
  </si>
  <si>
    <t>MS-B14</t>
  </si>
  <si>
    <t>MS-B15</t>
  </si>
  <si>
    <t>MS-B16</t>
  </si>
  <si>
    <t>MS-B17</t>
  </si>
  <si>
    <t>MS-B19</t>
  </si>
  <si>
    <t>MS-B20</t>
  </si>
  <si>
    <t>Religion - intermediate detail</t>
  </si>
  <si>
    <t>MS-B22</t>
  </si>
  <si>
    <t>MS-B23</t>
  </si>
  <si>
    <t>Religion or religion brought up in</t>
  </si>
  <si>
    <t>MS-B24</t>
  </si>
  <si>
    <t>Religion or religion brought up in (expanded classification)</t>
  </si>
  <si>
    <t>MS-E01</t>
  </si>
  <si>
    <t>Household size</t>
  </si>
  <si>
    <t>MS-E02</t>
  </si>
  <si>
    <t>Households, household residents and average household size - 1851-2021</t>
  </si>
  <si>
    <t>Population and household estimates (rounded)</t>
  </si>
  <si>
    <t>PS-01</t>
  </si>
  <si>
    <t>Usually resident population by five year age bands - persons</t>
  </si>
  <si>
    <t>PS-02</t>
  </si>
  <si>
    <t>Usually resident population by five year age bands - females</t>
  </si>
  <si>
    <t>PS-03</t>
  </si>
  <si>
    <t>Usually resident population by five year age bands - males</t>
  </si>
  <si>
    <t>PS-04</t>
  </si>
  <si>
    <t>Usually resident population by five year age bands and sex</t>
  </si>
  <si>
    <t>PS-05</t>
  </si>
  <si>
    <t>PS-06</t>
  </si>
  <si>
    <t>Usually resident population by broad age bands and sex</t>
  </si>
  <si>
    <t>PS-07</t>
  </si>
  <si>
    <t>Usually resident population by sex</t>
  </si>
  <si>
    <t>PS-08</t>
  </si>
  <si>
    <t>Usually resident population by residence type</t>
  </si>
  <si>
    <t>PS-09</t>
  </si>
  <si>
    <t>Average household size</t>
  </si>
  <si>
    <t>PS-10</t>
  </si>
  <si>
    <t>PS-11</t>
  </si>
  <si>
    <t>Usually resident population by broad age bands and sex - 1851-2021</t>
  </si>
  <si>
    <t>PS-12</t>
  </si>
  <si>
    <t>All female usual residents</t>
  </si>
  <si>
    <t>All male usual residents</t>
  </si>
  <si>
    <t>Usually resident population in households; All households</t>
  </si>
  <si>
    <t>All households; All usual residents in households</t>
  </si>
  <si>
    <t>Local Government District</t>
  </si>
  <si>
    <t>Usually resident population by five year age bands - persons (rounded)</t>
  </si>
  <si>
    <t>Usually resident population by five year age bands - females (rounded)</t>
  </si>
  <si>
    <t>Usually resident population by five year age bands - males (rounded)</t>
  </si>
  <si>
    <t>Usually resident population by five year age bands and sex (rounded)</t>
  </si>
  <si>
    <t>Sex ratio (males per 100 females) by five year age bands (rounded)</t>
  </si>
  <si>
    <t>Usually resident population by broad age bands and sex (rounded)</t>
  </si>
  <si>
    <t>Usually resident population by sex (rounded)</t>
  </si>
  <si>
    <t>Usually resident population by residence type (rounded)</t>
  </si>
  <si>
    <t>Average household size (rounded)</t>
  </si>
  <si>
    <t>Population density (rounded)</t>
  </si>
  <si>
    <t>Usually resident population by broad age bands and sex - 1851-2021 (rounded)</t>
  </si>
  <si>
    <t>Households, household residents and average household size - 1851-2021 (rounded)</t>
  </si>
  <si>
    <t>proficiency in english</t>
  </si>
  <si>
    <t>https://www.nisra.gov.uk/system/files/statistics/census-2021-population-and-household-estimates-for-northern-ireland-tables-24-may-2022.xlsx</t>
  </si>
  <si>
    <t>https://www.nisra.gov.uk/system/files/statistics/census-2021-ms-a01.xlsx</t>
  </si>
  <si>
    <t>https://www.nisra.gov.uk/system/files/statistics/census-2021-ms-a02.xlsx</t>
  </si>
  <si>
    <t>https://www.nisra.gov.uk/system/files/statistics/census-2021-ms-a03.xlsx</t>
  </si>
  <si>
    <t>https://www.nisra.gov.uk/system/files/statistics/census-2021-ms-a04.xlsx</t>
  </si>
  <si>
    <t>https://www.nisra.gov.uk/system/files/statistics/census-2021-ms-a05.xlsx</t>
  </si>
  <si>
    <t>https://www.nisra.gov.uk/system/files/statistics/census-2021-ms-a06.xlsx</t>
  </si>
  <si>
    <t>https://www.nisra.gov.uk/system/files/statistics/census-2021-ms-a07.xlsx</t>
  </si>
  <si>
    <t>https://www.nisra.gov.uk/system/files/statistics/census-2021-ms-a08.xlsx</t>
  </si>
  <si>
    <t>https://www.nisra.gov.uk/system/files/statistics/census-2021-ms-a09.xlsx</t>
  </si>
  <si>
    <t>https://www.nisra.gov.uk/system/files/statistics/census-2021-ms-a10.xlsx</t>
  </si>
  <si>
    <t>https://www.nisra.gov.uk/system/files/statistics/census-2021-ms-a11.xlsx</t>
  </si>
  <si>
    <t>https://www.nisra.gov.uk/system/files/statistics/census-2021-ms-a12.xlsx</t>
  </si>
  <si>
    <t>https://www.nisra.gov.uk/system/files/statistics/census-2021-ms-a13.xlsx</t>
  </si>
  <si>
    <t>https://www.nisra.gov.uk/system/files/statistics/census-2021-ms-a14.xlsx</t>
  </si>
  <si>
    <t>https://www.nisra.gov.uk/system/files/statistics/census-2021-ms-a15.xlsx</t>
  </si>
  <si>
    <t>https://www.nisra.gov.uk/system/files/statistics/census-2021-ms-a16.xlsx</t>
  </si>
  <si>
    <t>https://www.nisra.gov.uk/system/files/statistics/census-2021-ms-a17.xlsx</t>
  </si>
  <si>
    <t>https://www.nisra.gov.uk/system/files/statistics/census-2021-ms-a19.xlsx</t>
  </si>
  <si>
    <t>https://www.nisra.gov.uk/system/files/statistics/census-2021-ms-a20.xlsx</t>
  </si>
  <si>
    <t>https://www.nisra.gov.uk/system/files/statistics/census-2021-ms-a21.xlsx</t>
  </si>
  <si>
    <t>https://www.nisra.gov.uk/system/files/statistics/census-2021-ms-a22.xlsx</t>
  </si>
  <si>
    <t>https://www.nisra.gov.uk/system/files/statistics/census-2021-ms-b01.xlsx</t>
  </si>
  <si>
    <t>https://www.nisra.gov.uk/system/files/statistics/census-2021-ms-b05.xlsx</t>
  </si>
  <si>
    <t>https://www.nisra.gov.uk/system/files/statistics/census-2021-ms-b08.xlsx</t>
  </si>
  <si>
    <t>https://www.nisra.gov.uk/system/files/statistics/census-2021-ms-b12.xlsx</t>
  </si>
  <si>
    <t>https://www.nisra.gov.uk/system/files/statistics/census-2021-ms-b14.xlsx</t>
  </si>
  <si>
    <t>https://www.nisra.gov.uk/system/files/statistics/census-2021-ms-b15.xlsx</t>
  </si>
  <si>
    <t>https://www.nisra.gov.uk/system/files/statistics/census-2021-ms-b16.xlsx</t>
  </si>
  <si>
    <t>https://www.nisra.gov.uk/system/files/statistics/census-2021-ms-b17.xlsx</t>
  </si>
  <si>
    <t>https://www.nisra.gov.uk/system/files/statistics/census-2021-ms-b19.xlsx</t>
  </si>
  <si>
    <t>https://www.nisra.gov.uk/system/files/statistics/census-2021-ms-b22.xlsx</t>
  </si>
  <si>
    <t>https://www.nisra.gov.uk/system/files/statistics/census-2021-ms-b23.xlsx</t>
  </si>
  <si>
    <t>https://www.nisra.gov.uk/system/files/statistics/census-2021-ms-b24.xlsx</t>
  </si>
  <si>
    <t>https://www.nisra.gov.uk/system/files/statistics/census-2021-ms-e01.xlsx</t>
  </si>
  <si>
    <t>https://www.nisra.gov.uk/system/files/statistics/census-2021-ms-e02.xlsx</t>
  </si>
  <si>
    <t>Keywords</t>
  </si>
  <si>
    <t>age single year</t>
  </si>
  <si>
    <t xml:space="preserve">country of birth basic detail </t>
  </si>
  <si>
    <t>country of birth intermediate detail</t>
  </si>
  <si>
    <t>religion intermediate detail</t>
  </si>
  <si>
    <t>age 5 five year age bands females</t>
  </si>
  <si>
    <t>age 5 five year age bands males</t>
  </si>
  <si>
    <t>sex ratio males females 5 five year age bands</t>
  </si>
  <si>
    <t>religion or religion brought up in expanded classification community background</t>
  </si>
  <si>
    <t>average household size rounded</t>
  </si>
  <si>
    <t>population density rounded</t>
  </si>
  <si>
    <t>age 5 five year age bands usual residents</t>
  </si>
  <si>
    <t>country of birth 1851 to 2021</t>
  </si>
  <si>
    <t>median age sex</t>
  </si>
  <si>
    <t>single year of age sex</t>
  </si>
  <si>
    <t>broad age bands sex</t>
  </si>
  <si>
    <t>broad age bands sex 1851 to 2021</t>
  </si>
  <si>
    <t>usually resident population broad age bands sex rounded</t>
  </si>
  <si>
    <t>usually resident population sex rounded</t>
  </si>
  <si>
    <t>usually resident population residence type rounded</t>
  </si>
  <si>
    <t>usually resident population broad age bands sex 1851 to 2021 rounded</t>
  </si>
  <si>
    <t>5 five year age bands sex</t>
  </si>
  <si>
    <t>usually resident population 5 five year age bands persons rounded</t>
  </si>
  <si>
    <t>usually resident population 5 five year age bands females rounded</t>
  </si>
  <si>
    <t>usually resident population 5 five year age bands males rounded</t>
  </si>
  <si>
    <t>usually resident population 5 five year age bands sex rounded</t>
  </si>
  <si>
    <t>sex ratio males females 5 five year age bands rounded</t>
  </si>
  <si>
    <t>Country of birth - basic detail</t>
  </si>
  <si>
    <t>List of Standard Output Tables</t>
  </si>
  <si>
    <t>households residents average household size 1851 to 2021</t>
  </si>
  <si>
    <t>households residents average household size 1851 to 2021 rounded</t>
  </si>
  <si>
    <t>Theme</t>
  </si>
  <si>
    <t>Demography</t>
  </si>
  <si>
    <t>Population and household estimates</t>
  </si>
  <si>
    <t>Age - five year age bands - all usual residents</t>
  </si>
  <si>
    <t>Age - five year age bands - females</t>
  </si>
  <si>
    <t>Age - five year age bands - males</t>
  </si>
  <si>
    <t>Religion - 1861-2021</t>
  </si>
  <si>
    <t>religion 1861 to 2021</t>
  </si>
  <si>
    <t>Passports held (person based) - basic detail (classification 1)</t>
  </si>
  <si>
    <t>Passports held (person based) - intermediate detail (classification 1)</t>
  </si>
  <si>
    <t>Passports held (passports based) - (classification 2)</t>
  </si>
  <si>
    <t>National identity (person based) - basic detail (classification 1)</t>
  </si>
  <si>
    <t>National identity (person based) - intermediate detail (classification 1)</t>
  </si>
  <si>
    <t>National identity (national identity based) - (classification 2)</t>
  </si>
  <si>
    <t>MS-E03</t>
  </si>
  <si>
    <t>Households</t>
  </si>
  <si>
    <t>national identity person based basic detail classification 1 nationality</t>
  </si>
  <si>
    <t>national identity person based intermediate detail classification 1 nationality</t>
  </si>
  <si>
    <t>national identity based classification 2 nationality</t>
  </si>
  <si>
    <t>households household</t>
  </si>
  <si>
    <t xml:space="preserve">household size households </t>
  </si>
  <si>
    <t>https://www.nisra.gov.uk/system/files/statistics/census-2021-ms-e03.xlsx</t>
  </si>
  <si>
    <t>All households</t>
  </si>
  <si>
    <t>Housing and accommodation</t>
  </si>
  <si>
    <t>Ethnicity, identity, language and religion</t>
  </si>
  <si>
    <t>Access data</t>
  </si>
  <si>
    <t>Derived statistic from all usual residents</t>
  </si>
  <si>
    <t>MS-D01</t>
  </si>
  <si>
    <t>General health by broad age bands</t>
  </si>
  <si>
    <t>MS-D02</t>
  </si>
  <si>
    <t>Long-term health problem or disability by broad age bands</t>
  </si>
  <si>
    <t>MS-D03</t>
  </si>
  <si>
    <t>Number of residents in household with a limiting long-term health problem or disability</t>
  </si>
  <si>
    <t>MS-D04</t>
  </si>
  <si>
    <t>Number of long-term health conditions</t>
  </si>
  <si>
    <t>MS-D05</t>
  </si>
  <si>
    <t>Type of long-term condition: Deafness or partial hearing loss by broad age bands</t>
  </si>
  <si>
    <t>MS-D06</t>
  </si>
  <si>
    <t>Type of long-term condition: Blindness or partial sight loss by broad age bands</t>
  </si>
  <si>
    <t>MS-D07</t>
  </si>
  <si>
    <t>Type of long-term condition: Mobility or dexterity difficulty that requires the use of a wheelchair by broad age bands</t>
  </si>
  <si>
    <t>MS-D08</t>
  </si>
  <si>
    <t>MS-D09</t>
  </si>
  <si>
    <t>MS-D10</t>
  </si>
  <si>
    <t>MS-D11</t>
  </si>
  <si>
    <t>Type of long-term condition: Autism or Asperger syndrome by broad age bands</t>
  </si>
  <si>
    <t>MS-D12</t>
  </si>
  <si>
    <t>MS-D13</t>
  </si>
  <si>
    <t>MS-D14</t>
  </si>
  <si>
    <t>Type of long-term condition: Long-term pain or discomfort by broad age bands</t>
  </si>
  <si>
    <t>MS-D15</t>
  </si>
  <si>
    <t>MS-D16</t>
  </si>
  <si>
    <t>MS-D17</t>
  </si>
  <si>
    <t>Provision of unpaid care by broad age bands</t>
  </si>
  <si>
    <t>MS-E04</t>
  </si>
  <si>
    <t>Household spaces</t>
  </si>
  <si>
    <t>MS-E05</t>
  </si>
  <si>
    <t>Accommodation type - usual residents</t>
  </si>
  <si>
    <t>MS-E06</t>
  </si>
  <si>
    <t>Accommodation type - households</t>
  </si>
  <si>
    <t>MS-E07</t>
  </si>
  <si>
    <t>Accommodation type - household spaces</t>
  </si>
  <si>
    <t>MS-E08</t>
  </si>
  <si>
    <t>Number of adaptations to accommodation</t>
  </si>
  <si>
    <t>MS-E09</t>
  </si>
  <si>
    <t>Adaptation of accommodation</t>
  </si>
  <si>
    <t>MS-E10</t>
  </si>
  <si>
    <t>Car or van availability</t>
  </si>
  <si>
    <t>MS-E11</t>
  </si>
  <si>
    <t>MS-E12</t>
  </si>
  <si>
    <t>Renewable energy systems</t>
  </si>
  <si>
    <t>MS-E13</t>
  </si>
  <si>
    <t>Tenure - usual residents</t>
  </si>
  <si>
    <t>MS-E14</t>
  </si>
  <si>
    <t>Tenure - households</t>
  </si>
  <si>
    <t>MS-B11</t>
  </si>
  <si>
    <t>Household language</t>
  </si>
  <si>
    <t>household language</t>
  </si>
  <si>
    <t>general health by broad age bands</t>
  </si>
  <si>
    <t>long-term health problem or disability by broad age bands</t>
  </si>
  <si>
    <t>number of residents in household with a limiting long-term health problem or disability</t>
  </si>
  <si>
    <t>number of long-term health conditions</t>
  </si>
  <si>
    <t>provision of unpaid care by broad age bands</t>
  </si>
  <si>
    <t>number of adaptations to accommodation</t>
  </si>
  <si>
    <t>adaptation of accommodation</t>
  </si>
  <si>
    <t>car or van availability</t>
  </si>
  <si>
    <t>type of long-term condition deafness or partial hearing loss by broad age bands</t>
  </si>
  <si>
    <t>type of long-term condition blindness or partial sight loss by broad age bands</t>
  </si>
  <si>
    <t>type of long-term condition mobility or dexterity difficulty that requires the use of a wheelchair by broad age bands</t>
  </si>
  <si>
    <t>type of long-term condition mobility or dexterity difficulty that limits basic physical activities walking or dressing by broad age bands</t>
  </si>
  <si>
    <t>type of long-term condition intellectual or learning disability down syndrome by broad age bands</t>
  </si>
  <si>
    <t>type of long-term condition learning difficulty dyslexia by broad age bands</t>
  </si>
  <si>
    <t>type of long-term condition autism or asperger syndrome by broad age bands</t>
  </si>
  <si>
    <t>type of long-term condition emotional psychological or mental health condition depression or schizophrenia by broad age bands</t>
  </si>
  <si>
    <t>type of long-term condition frequent periods of confusion or memory loss dementia by broad age bands</t>
  </si>
  <si>
    <t>type of long-term condition long-term pain or discomfort by broad age bands</t>
  </si>
  <si>
    <t>type of long-term condition shortness of breath or difficulty breathing asthma by broad age bands</t>
  </si>
  <si>
    <t>type of long-term condition other condition cancer diabetes or heart disease by broad age bands</t>
  </si>
  <si>
    <t>tenure households household</t>
  </si>
  <si>
    <t>tenure usual residents resident</t>
  </si>
  <si>
    <t>accommodation type usual residents resident</t>
  </si>
  <si>
    <t>accommodation type households household</t>
  </si>
  <si>
    <t>accommodation type household spaces household</t>
  </si>
  <si>
    <t>household spaces households</t>
  </si>
  <si>
    <t>Health, disability and unpaid care</t>
  </si>
  <si>
    <t>All usual residents aged 5 and over</t>
  </si>
  <si>
    <t>All household spaces</t>
  </si>
  <si>
    <t>All usual residents living in households</t>
  </si>
  <si>
    <t>https://www.nisra.gov.uk/system/files/statistics/census-2021-ms-d01.xlsx</t>
  </si>
  <si>
    <t>https://www.nisra.gov.uk/system/files/statistics/census-2021-ms-d02.xlsx</t>
  </si>
  <si>
    <t>https://www.nisra.gov.uk/system/files/statistics/census-2021-ms-d03.xlsx</t>
  </si>
  <si>
    <t>https://www.nisra.gov.uk/system/files/statistics/census-2021-ms-d04.xlsx</t>
  </si>
  <si>
    <t>https://www.nisra.gov.uk/system/files/statistics/census-2021-ms-d05.xlsx</t>
  </si>
  <si>
    <t>https://www.nisra.gov.uk/system/files/statistics/census-2021-ms-d06.xlsx</t>
  </si>
  <si>
    <t>https://www.nisra.gov.uk/system/files/statistics/census-2021-ms-d07.xlsx</t>
  </si>
  <si>
    <t>https://www.nisra.gov.uk/system/files/statistics/census-2021-ms-d08.xlsx</t>
  </si>
  <si>
    <t>https://www.nisra.gov.uk/system/files/statistics/census-2021-ms-d09.xlsx</t>
  </si>
  <si>
    <t>https://www.nisra.gov.uk/system/files/statistics/census-2021-ms-d10.xlsx</t>
  </si>
  <si>
    <t>https://www.nisra.gov.uk/system/files/statistics/census-2021-ms-d11.xlsx</t>
  </si>
  <si>
    <t>https://www.nisra.gov.uk/system/files/statistics/census-2021-ms-d12.xlsx</t>
  </si>
  <si>
    <t>https://www.nisra.gov.uk/system/files/statistics/census-2021-ms-d13.xlsx</t>
  </si>
  <si>
    <t>https://www.nisra.gov.uk/system/files/statistics/census-2021-ms-d14.xlsx</t>
  </si>
  <si>
    <t>https://www.nisra.gov.uk/system/files/statistics/census-2021-ms-d15.xlsx</t>
  </si>
  <si>
    <t>https://www.nisra.gov.uk/system/files/statistics/census-2021-ms-d16.xlsx</t>
  </si>
  <si>
    <t>https://www.nisra.gov.uk/system/files/statistics/census-2021-ms-d17.xlsx</t>
  </si>
  <si>
    <t>https://www.nisra.gov.uk/system/files/statistics/census-2021-ms-e04.xlsx</t>
  </si>
  <si>
    <t>https://www.nisra.gov.uk/system/files/statistics/census-2021-ms-e05.xlsx</t>
  </si>
  <si>
    <t>https://www.nisra.gov.uk/system/files/statistics/census-2021-ms-e06.xlsx</t>
  </si>
  <si>
    <t>https://www.nisra.gov.uk/system/files/statistics/census-2021-ms-e07.xlsx</t>
  </si>
  <si>
    <t>https://www.nisra.gov.uk/system/files/statistics/census-2021-ms-e08.xlsx</t>
  </si>
  <si>
    <t>https://www.nisra.gov.uk/system/files/statistics/census-2021-ms-e09.xlsx</t>
  </si>
  <si>
    <t>https://www.nisra.gov.uk/system/files/statistics/census-2021-ms-e10.xlsx</t>
  </si>
  <si>
    <t>https://www.nisra.gov.uk/system/files/statistics/census-2021-ms-e11.xlsx</t>
  </si>
  <si>
    <t>https://www.nisra.gov.uk/system/files/statistics/census-2021-ms-e12.xlsx</t>
  </si>
  <si>
    <t>https://www.nisra.gov.uk/system/files/statistics/census-2021-ms-e13.xlsx</t>
  </si>
  <si>
    <t>https://www.nisra.gov.uk/system/files/statistics/census-2021-ms-e14.xlsx</t>
  </si>
  <si>
    <t>https://www.nisra.gov.uk/system/files/statistics/census-2021-ms-b11.xlsx</t>
  </si>
  <si>
    <t>Download file (Excel 161 KB)</t>
  </si>
  <si>
    <t>Download file (Excel 160 KB)</t>
  </si>
  <si>
    <t>Download file (Excel 228 KB)</t>
  </si>
  <si>
    <t>Download file (Excel 155 KB)</t>
  </si>
  <si>
    <t>Download file (Excel 162 KB)</t>
  </si>
  <si>
    <t>Download file (Excel 156 KB)</t>
  </si>
  <si>
    <t>Download file (Excel 157 KB)</t>
  </si>
  <si>
    <t>Download file (Excel 169 KB)</t>
  </si>
  <si>
    <t>Download file (Excel 159 KB)</t>
  </si>
  <si>
    <t>Download file (Excel 165 KB)</t>
  </si>
  <si>
    <t>Download file (Excel 158 KB)</t>
  </si>
  <si>
    <t>Link text</t>
  </si>
  <si>
    <t>Download file (Excel 167 KB)</t>
  </si>
  <si>
    <t>Download file (Excel 164 KB)</t>
  </si>
  <si>
    <t>Type of long-term condition: Intellectual or learning disability by broad age bands</t>
  </si>
  <si>
    <t>Type of long-term condition: Learning difficulty by broad age bands</t>
  </si>
  <si>
    <t>Type of long-term condition: Emotional, psychological or mental health condition by broad age bands</t>
  </si>
  <si>
    <t>Type of long-term condition: Shortness of breath or difficulty breathing by broad age bands</t>
  </si>
  <si>
    <t>Type of long-term condition: Other condition by broad age bands</t>
  </si>
  <si>
    <t>Type of long-term condition: Frequent periods of confusion or memory loss by broad age bands</t>
  </si>
  <si>
    <t>Central heating (household based) - (classification 1)</t>
  </si>
  <si>
    <t>Central heating (system based) - (classification 2)</t>
  </si>
  <si>
    <t>MS-E15</t>
  </si>
  <si>
    <t>renewable energy systems system</t>
  </si>
  <si>
    <t>central heating household based classification 1</t>
  </si>
  <si>
    <t>central heating systems system based classification 2</t>
  </si>
  <si>
    <t>https://www.nisra.gov.uk/system/files/statistics/census-2021-ms-e15.xlsx</t>
  </si>
  <si>
    <t>Download file (Excel 163 KB)</t>
  </si>
  <si>
    <t>Type of long-term condition: Mobility or dexterity difficulty that limits basic physical activities by broad age bands</t>
  </si>
  <si>
    <t>Data Zone, Super Data Zone, District Electoral Area, Local Government District, Northern Ireland</t>
  </si>
  <si>
    <t>Download file (Excel 555 KB)</t>
  </si>
  <si>
    <t>MS-A24</t>
  </si>
  <si>
    <t>Number of dependent children - households</t>
  </si>
  <si>
    <t>MS-A25</t>
  </si>
  <si>
    <t>Household composition - usual residents</t>
  </si>
  <si>
    <t>MS-A26</t>
  </si>
  <si>
    <t>Household composition - households</t>
  </si>
  <si>
    <t>MS-A27</t>
  </si>
  <si>
    <t>Adult lifestage</t>
  </si>
  <si>
    <t>MS-A28</t>
  </si>
  <si>
    <t>Household lifestage</t>
  </si>
  <si>
    <t>MS-A29</t>
  </si>
  <si>
    <t>Living arrangements</t>
  </si>
  <si>
    <t>MS-A30</t>
  </si>
  <si>
    <t>Marital and civil partnership status</t>
  </si>
  <si>
    <t>MS-B04</t>
  </si>
  <si>
    <t>Multiple ethnic groups</t>
  </si>
  <si>
    <t>MS-B07</t>
  </si>
  <si>
    <t>Frequency of speaking Irish</t>
  </si>
  <si>
    <t>MS-B10</t>
  </si>
  <si>
    <t>Frequency of speaking Ulster-Scots</t>
  </si>
  <si>
    <t>MS-B25</t>
  </si>
  <si>
    <t>Religion or religion brought up in structure of household</t>
  </si>
  <si>
    <t>MS-C01</t>
  </si>
  <si>
    <t>Sexual orientation</t>
  </si>
  <si>
    <t>MS-C02</t>
  </si>
  <si>
    <t>Sexual orientation by broad age bands</t>
  </si>
  <si>
    <t>MS-F01</t>
  </si>
  <si>
    <t>Communal establishment management and type - communal establishments</t>
  </si>
  <si>
    <t>MS-F02</t>
  </si>
  <si>
    <t>Communal establishment management and type - usual residents in a communal establishment</t>
  </si>
  <si>
    <t>MS-F03</t>
  </si>
  <si>
    <t>Communal establishment residents and long-term health problem or disability</t>
  </si>
  <si>
    <t>MS-G01</t>
  </si>
  <si>
    <t>Highest level of qualifications</t>
  </si>
  <si>
    <t>MS-H02</t>
  </si>
  <si>
    <t>Economic activity by sex</t>
  </si>
  <si>
    <t>MS-H03</t>
  </si>
  <si>
    <t>Economic activity of Household Reference Person (HRP)</t>
  </si>
  <si>
    <t>MS-H04</t>
  </si>
  <si>
    <t>MS-H05</t>
  </si>
  <si>
    <t>Hours worked by sex</t>
  </si>
  <si>
    <t>MS-H06</t>
  </si>
  <si>
    <t>Industry of employment by sex</t>
  </si>
  <si>
    <t>MS-H09</t>
  </si>
  <si>
    <t>Occupation (1-digit) by sex</t>
  </si>
  <si>
    <t>MS-I01</t>
  </si>
  <si>
    <t>Method of travel to work</t>
  </si>
  <si>
    <t>MS-I02</t>
  </si>
  <si>
    <t>Method of travel to study</t>
  </si>
  <si>
    <t>MS-I03</t>
  </si>
  <si>
    <t>Distance travelled to work</t>
  </si>
  <si>
    <t>MS-I04</t>
  </si>
  <si>
    <t>Distance travelled to study</t>
  </si>
  <si>
    <t>MS-K01</t>
  </si>
  <si>
    <t>Address one year ago</t>
  </si>
  <si>
    <t>MS-K02</t>
  </si>
  <si>
    <t>https://www.nisra.gov.uk/system/files/statistics/census-2021-ms-a24.xlsx</t>
  </si>
  <si>
    <t>https://www.nisra.gov.uk/system/files/statistics/census-2021-ms-a25.xlsx</t>
  </si>
  <si>
    <t>https://www.nisra.gov.uk/system/files/statistics/census-2021-ms-a26.xlsx</t>
  </si>
  <si>
    <t>https://www.nisra.gov.uk/system/files/statistics/census-2021-ms-a27.xlsx</t>
  </si>
  <si>
    <t>https://www.nisra.gov.uk/system/files/statistics/census-2021-ms-a28.xlsx</t>
  </si>
  <si>
    <t>https://www.nisra.gov.uk/system/files/statistics/census-2021-ms-a29.xlsx</t>
  </si>
  <si>
    <t>https://www.nisra.gov.uk/system/files/statistics/census-2021-ms-a30.xlsx</t>
  </si>
  <si>
    <t>All usual residents in households</t>
  </si>
  <si>
    <t>All usual residents aged 16 and over in households</t>
  </si>
  <si>
    <t>All usual residents aged 16 and over</t>
  </si>
  <si>
    <t>https://www.nisra.gov.uk/system/files/statistics/census-2021-ms-b04.xlsx</t>
  </si>
  <si>
    <t>https://www.nisra.gov.uk/system/files/statistics/census-2021-ms-b07.xlsx</t>
  </si>
  <si>
    <t>https://www.nisra.gov.uk/system/files/statistics/census-2021-ms-b10.xlsx</t>
  </si>
  <si>
    <t>https://www.nisra.gov.uk/system/files/statistics/census-2021-ms-b25.xlsx</t>
  </si>
  <si>
    <t>https://www.nisra.gov.uk/system/files/statistics/census-2021-ms-c01.xlsx</t>
  </si>
  <si>
    <t>https://www.nisra.gov.uk/system/files/statistics/census-2021-ms-c02.xlsx</t>
  </si>
  <si>
    <t>https://www.nisra.gov.uk/system/files/statistics/census-2021-ms-f01.xlsx</t>
  </si>
  <si>
    <t>https://www.nisra.gov.uk/system/files/statistics/census-2021-ms-f02.xlsx</t>
  </si>
  <si>
    <t>https://www.nisra.gov.uk/system/files/statistics/census-2021-ms-f03.xlsx</t>
  </si>
  <si>
    <t>https://www.nisra.gov.uk/system/files/statistics/census-2021-ms-g01.xlsx</t>
  </si>
  <si>
    <t>https://www.nisra.gov.uk/system/files/statistics/census-2021-ms-h02.xlsx</t>
  </si>
  <si>
    <t>https://www.nisra.gov.uk/system/files/statistics/census-2021-ms-h03.xlsx</t>
  </si>
  <si>
    <t>https://www.nisra.gov.uk/system/files/statistics/census-2021-ms-h04.xlsx</t>
  </si>
  <si>
    <t>https://www.nisra.gov.uk/system/files/statistics/census-2021-ms-h05.xlsx</t>
  </si>
  <si>
    <t>https://www.nisra.gov.uk/system/files/statistics/census-2021-ms-h06.xlsx</t>
  </si>
  <si>
    <t>https://www.nisra.gov.uk/system/files/statistics/census-2021-ms-h09.xlsx</t>
  </si>
  <si>
    <t>https://www.nisra.gov.uk/system/files/statistics/census-2021-ms-i01.xlsx</t>
  </si>
  <si>
    <t>https://www.nisra.gov.uk/system/files/statistics/census-2021-ms-i02.xlsx</t>
  </si>
  <si>
    <t>https://www.nisra.gov.uk/system/files/statistics/census-2021-ms-i03.xlsx</t>
  </si>
  <si>
    <t>https://www.nisra.gov.uk/system/files/statistics/census-2021-ms-i04.xlsx</t>
  </si>
  <si>
    <t>https://www.nisra.gov.uk/system/files/statistics/census-2021-ms-k01.xlsx</t>
  </si>
  <si>
    <t>https://www.nisra.gov.uk/system/files/statistics/census-2021-ms-k02.xlsx</t>
  </si>
  <si>
    <t>Communal establishment</t>
  </si>
  <si>
    <t>All communal establishments</t>
  </si>
  <si>
    <t>All usual residents in communal establishments</t>
  </si>
  <si>
    <t>Qualifications</t>
  </si>
  <si>
    <t xml:space="preserve">All usual residents aged 16 and over </t>
  </si>
  <si>
    <t>Labour market</t>
  </si>
  <si>
    <t>All Household Reference Persons (HRPs)</t>
  </si>
  <si>
    <t xml:space="preserve">All full-time students aged 16 and over </t>
  </si>
  <si>
    <t>All usual residents aged 16 and over in employment</t>
  </si>
  <si>
    <t xml:space="preserve">All usual residents aged 16 and over in employment </t>
  </si>
  <si>
    <t>Travel to work or study</t>
  </si>
  <si>
    <t>All usual residents aged 16 and over (excluding full-time students) in employment</t>
  </si>
  <si>
    <t>All usual residents of primary school age and over in full-time education</t>
  </si>
  <si>
    <t>Migration</t>
  </si>
  <si>
    <t>household composition - usual residents</t>
  </si>
  <si>
    <t>household composition - households</t>
  </si>
  <si>
    <t>adult lifestage</t>
  </si>
  <si>
    <t>household lifestage</t>
  </si>
  <si>
    <t>living arrangements</t>
  </si>
  <si>
    <t>marital and civil partnership status</t>
  </si>
  <si>
    <t>sexual orientation</t>
  </si>
  <si>
    <t>sexual orientation by broad age bands</t>
  </si>
  <si>
    <t>communal establishment management and type - communal establishments</t>
  </si>
  <si>
    <t>communal establishment management and type - usual residents in a communal establishment</t>
  </si>
  <si>
    <t>communal establishment residents and long-term health problem or disability</t>
  </si>
  <si>
    <t>hours worked by sex</t>
  </si>
  <si>
    <t>address one year ago</t>
  </si>
  <si>
    <t>multiple ethnic groups ethnicity</t>
  </si>
  <si>
    <t>knowledge of irish language</t>
  </si>
  <si>
    <t>knowledge of ulster-scots language</t>
  </si>
  <si>
    <t>frequency of speaking irish language</t>
  </si>
  <si>
    <t>frequency of speaking ulster-scots language</t>
  </si>
  <si>
    <t>religion or religion brought up in structure of household community background</t>
  </si>
  <si>
    <t>highest level of qualifications education</t>
  </si>
  <si>
    <t>industry of employment by sex sic</t>
  </si>
  <si>
    <t>Economic activity by sex - full-time students</t>
  </si>
  <si>
    <t>All usual residents aged 1 and over</t>
  </si>
  <si>
    <t>Year of arrival to live in Northern Ireland</t>
  </si>
  <si>
    <t>year of arrival to live in northern ireland</t>
  </si>
  <si>
    <t>Download file (Excel 174 KB)</t>
  </si>
  <si>
    <t>method of travel to place of work travel to work</t>
  </si>
  <si>
    <t>method of travel to place of study travel to study</t>
  </si>
  <si>
    <t>distance travelled to place of work distance travelled to work</t>
  </si>
  <si>
    <t>distance travelled to place of study distance travelled to study</t>
  </si>
  <si>
    <t>economic activity sex - full-time students economically active economically inactive</t>
  </si>
  <si>
    <t>economic activity by sex economically active economically inactive</t>
  </si>
  <si>
    <t>occupation 1-digit by sex soc</t>
  </si>
  <si>
    <t>https://www.nisra.gov.uk/system/files/statistics/census-2021-ms-b20.xlsx</t>
  </si>
  <si>
    <t>MS-A18</t>
  </si>
  <si>
    <t>Country of birth - full detail</t>
  </si>
  <si>
    <t>MS-A23</t>
  </si>
  <si>
    <t>Passports held - full detail</t>
  </si>
  <si>
    <t>MS-A31</t>
  </si>
  <si>
    <t>Country of birth (basic detail) by broad age bands</t>
  </si>
  <si>
    <t>MS-A32</t>
  </si>
  <si>
    <t>Passports held (person based) - basic detail (classification 1) by broad age bands</t>
  </si>
  <si>
    <t>MS-A33</t>
  </si>
  <si>
    <t>Marital and civil partnership status by broad age bands</t>
  </si>
  <si>
    <t>MS-B02</t>
  </si>
  <si>
    <t>Ethnic group - full detail</t>
  </si>
  <si>
    <t>MS-B13</t>
  </si>
  <si>
    <t>Main language - full detail</t>
  </si>
  <si>
    <t>MS-B18</t>
  </si>
  <si>
    <t>National identity (person based) (classification 1) - full detail</t>
  </si>
  <si>
    <t>MS-B21</t>
  </si>
  <si>
    <t>Religion - full detail</t>
  </si>
  <si>
    <t>MS-B26</t>
  </si>
  <si>
    <t>Ethnic group by broad age bands</t>
  </si>
  <si>
    <t>MS-B27</t>
  </si>
  <si>
    <t>Main language by broad age bands</t>
  </si>
  <si>
    <t>MS-B28</t>
  </si>
  <si>
    <t>National identity (person based) - basic detail (classification 1) by broad age bands</t>
  </si>
  <si>
    <t>MS-B29</t>
  </si>
  <si>
    <t>National identity (national identity based) - (classification 2) - full detail</t>
  </si>
  <si>
    <t>MS-B30</t>
  </si>
  <si>
    <t>Religion by broad age bands</t>
  </si>
  <si>
    <t>MS-B31</t>
  </si>
  <si>
    <t>Religion or religion brought up in by broad age bands</t>
  </si>
  <si>
    <t>MS-C03</t>
  </si>
  <si>
    <t>Sexual orientation - full detail</t>
  </si>
  <si>
    <t>MS-E19</t>
  </si>
  <si>
    <t>Tenure where Household Reference Person (HRP) aged 66 and over</t>
  </si>
  <si>
    <t>MS-G02</t>
  </si>
  <si>
    <t>Highest level of qualifications by broad age bands</t>
  </si>
  <si>
    <t>MS-H07</t>
  </si>
  <si>
    <t>Industry (2-digit) of employment</t>
  </si>
  <si>
    <t>MS-H08</t>
  </si>
  <si>
    <t>National Statistics Socio-economic Classification (NS-SeC) by sex</t>
  </si>
  <si>
    <t>MS-H10</t>
  </si>
  <si>
    <t>Occupation - minor groups (2-digit)</t>
  </si>
  <si>
    <t>MS-H11</t>
  </si>
  <si>
    <t>MS-H12</t>
  </si>
  <si>
    <t>Occupation - full detail (4-digit)</t>
  </si>
  <si>
    <t>MS-H13</t>
  </si>
  <si>
    <t>Industry of employment - full detail</t>
  </si>
  <si>
    <t>MS-H14</t>
  </si>
  <si>
    <t>Economic activity by broad age bands</t>
  </si>
  <si>
    <t>DT-0001</t>
  </si>
  <si>
    <t>DT-0002</t>
  </si>
  <si>
    <t>Local Government District, Northern Ireland</t>
  </si>
  <si>
    <t>All households where the Household Reference Person is aged 66 and over</t>
  </si>
  <si>
    <t>https://www.nisra.gov.uk/system/files/statistics/census-2021-ms-a18.xlsx</t>
  </si>
  <si>
    <t>https://www.nisra.gov.uk/system/files/statistics/census-2021-ms-a23.xlsx</t>
  </si>
  <si>
    <t>https://www.nisra.gov.uk/system/files/statistics/census-2021-ms-a31.xlsx</t>
  </si>
  <si>
    <t>https://www.nisra.gov.uk/system/files/statistics/census-2021-ms-a32.xlsx</t>
  </si>
  <si>
    <t>https://www.nisra.gov.uk/system/files/statistics/census-2021-ms-a33.xlsx</t>
  </si>
  <si>
    <t>https://www.nisra.gov.uk/system/files/statistics/census-2021-ms-b02.xlsx</t>
  </si>
  <si>
    <t>https://www.nisra.gov.uk/system/files/statistics/census-2021-ms-b13.xlsx</t>
  </si>
  <si>
    <t>https://www.nisra.gov.uk/system/files/statistics/census-2021-ms-b18.xlsx</t>
  </si>
  <si>
    <t>https://www.nisra.gov.uk/system/files/statistics/census-2021-ms-b21.xlsx</t>
  </si>
  <si>
    <t>https://www.nisra.gov.uk/system/files/statistics/census-2021-ms-b26.xlsx</t>
  </si>
  <si>
    <t>https://www.nisra.gov.uk/system/files/statistics/census-2021-ms-b27.xlsx</t>
  </si>
  <si>
    <t>https://www.nisra.gov.uk/system/files/statistics/census-2021-ms-b28.xlsx</t>
  </si>
  <si>
    <t>https://www.nisra.gov.uk/system/files/statistics/census-2021-ms-b29.xlsx</t>
  </si>
  <si>
    <t>https://www.nisra.gov.uk/system/files/statistics/census-2021-ms-b30.xlsx</t>
  </si>
  <si>
    <t>https://www.nisra.gov.uk/system/files/statistics/census-2021-ms-b31.xlsx</t>
  </si>
  <si>
    <t>https://www.nisra.gov.uk/system/files/statistics/census-2021-ms-c03.xlsx</t>
  </si>
  <si>
    <t>https://www.nisra.gov.uk/system/files/statistics/census-2021-ms-g02.xlsx</t>
  </si>
  <si>
    <t>https://www.nisra.gov.uk/system/files/statistics/census-2021-ms-h07.xlsx</t>
  </si>
  <si>
    <t>https://www.nisra.gov.uk/system/files/statistics/census-2021-ms-h08.xlsx</t>
  </si>
  <si>
    <t>https://www.nisra.gov.uk/system/files/statistics/census-2021-ms-h10.xlsx</t>
  </si>
  <si>
    <t>https://www.nisra.gov.uk/system/files/statistics/census-2021-ms-h11.xlsx</t>
  </si>
  <si>
    <t>https://www.nisra.gov.uk/system/files/statistics/census-2021-ms-h12.xlsx</t>
  </si>
  <si>
    <t>https://www.nisra.gov.uk/system/files/statistics/census-2021-ms-h13.xlsx</t>
  </si>
  <si>
    <t>https://www.nisra.gov.uk/system/files/statistics/census-2021-ms-h14.xlsx</t>
  </si>
  <si>
    <t>marital and civil partnership status by broad age bands</t>
  </si>
  <si>
    <t>main language by broad age bands</t>
  </si>
  <si>
    <t>religion by broad age bands</t>
  </si>
  <si>
    <t>country of birth full detail</t>
  </si>
  <si>
    <t>main language full detail</t>
  </si>
  <si>
    <t>religion full detail</t>
  </si>
  <si>
    <t>sexual orientation full detail</t>
  </si>
  <si>
    <t>country of birth basic detail by broad age bands</t>
  </si>
  <si>
    <t>tenure where household reference person hrp aged 66 and over</t>
  </si>
  <si>
    <t>ethnic group full detail ethnicity</t>
  </si>
  <si>
    <t>national identity person based classification 1 full detail nationality</t>
  </si>
  <si>
    <t>ethnic group by broad age bands ethnicity</t>
  </si>
  <si>
    <t>national identity person based basic detail classification 1 by broad age bands nationality</t>
  </si>
  <si>
    <t>religion or religion brought up in by broad age bands community background</t>
  </si>
  <si>
    <t>highest level of qualifications by broad age bands education</t>
  </si>
  <si>
    <t>economic activity by broad age bands economically active economically inactive</t>
  </si>
  <si>
    <t xml:space="preserve">Column F provides links to access the data. </t>
  </si>
  <si>
    <t>MS-H15</t>
  </si>
  <si>
    <t>Occupation (3-digit)</t>
  </si>
  <si>
    <t>https://www.nisra.gov.uk/system/files/statistics/census-2021-ms-h15.xlsx</t>
  </si>
  <si>
    <t>Employment history</t>
  </si>
  <si>
    <t>employment history</t>
  </si>
  <si>
    <t>National identity (8 categories) by Religion (8 categories)</t>
  </si>
  <si>
    <t>National identity (8 categories) by Religion or religion brought up in</t>
  </si>
  <si>
    <t>DT-0003</t>
  </si>
  <si>
    <t>Economic activity (13 categories) by Religion (8 categories)</t>
  </si>
  <si>
    <t>DT-0004</t>
  </si>
  <si>
    <t>Economic activity (13 categories) by Religion or religion brought up in</t>
  </si>
  <si>
    <t>DT-0005</t>
  </si>
  <si>
    <t>Country of birth (12 categories) by Religion (8 categories)</t>
  </si>
  <si>
    <t>DT-0006</t>
  </si>
  <si>
    <t>Country of birth (12 categories) by Religion or religion brought up in</t>
  </si>
  <si>
    <t>DT-0007</t>
  </si>
  <si>
    <t>National identity (8 categories) by Passports held (8 categories)</t>
  </si>
  <si>
    <t>DT-0008</t>
  </si>
  <si>
    <t>Accommodation type by Car or van availability</t>
  </si>
  <si>
    <t>accommodation type by car or van availability</t>
  </si>
  <si>
    <t>Download file (Excel 180 KB)</t>
  </si>
  <si>
    <t>Download file (Excel 168 KB)</t>
  </si>
  <si>
    <t>Download file (Excel 184 KB)</t>
  </si>
  <si>
    <t>national identity based classification 2 full detail nationality</t>
  </si>
  <si>
    <t>National Identity (8 Categories) by Religion (8 Categories)</t>
  </si>
  <si>
    <t>https://build.nisra.gov.uk/en/standard/DT-0001</t>
  </si>
  <si>
    <t>National Identity (8 Categories) by Religion or Religion Brought Up In</t>
  </si>
  <si>
    <t>https://build.nisra.gov.uk/en/standard/DT-0002</t>
  </si>
  <si>
    <t>Economic Activity by Religion (8 Categories)</t>
  </si>
  <si>
    <t>https://build.nisra.gov.uk/en/standard/DT-0003</t>
  </si>
  <si>
    <t>Economic Activity by Religion or Religion Brought Up In</t>
  </si>
  <si>
    <t>https://build.nisra.gov.uk/en/standard/DT-0004</t>
  </si>
  <si>
    <t>Country of Birth (12 Categories) by Religion (8 Categories)</t>
  </si>
  <si>
    <t>https://build.nisra.gov.uk/en/standard/DT-0005</t>
  </si>
  <si>
    <t>Country of Birth (12 Categories) by Religion or Religion Brought Up In</t>
  </si>
  <si>
    <t>https://build.nisra.gov.uk/en/standard/DT-0006</t>
  </si>
  <si>
    <t>National Identity (8 Categories) by Passports Held (8 Categories)</t>
  </si>
  <si>
    <t>https://build.nisra.gov.uk/en/standard/DT-0007</t>
  </si>
  <si>
    <t>Accommodation Type by Car or Van Availability</t>
  </si>
  <si>
    <t>https://build.nisra.gov.uk/en/standard/DT-0008</t>
  </si>
  <si>
    <t>Accommodation Type by Central Heating (10 Categories)</t>
  </si>
  <si>
    <t>https://build.nisra.gov.uk/en/standard/DT-0009</t>
  </si>
  <si>
    <t>DT-0009</t>
  </si>
  <si>
    <t>Accommodation Type by Tenure</t>
  </si>
  <si>
    <t>https://build.nisra.gov.uk/en/standard/DT-0010</t>
  </si>
  <si>
    <t>DT-0010</t>
  </si>
  <si>
    <t>Provision of Unpaid Care by Age (19 Categories) by Sex</t>
  </si>
  <si>
    <t>https://build.nisra.gov.uk/en/standard/DT-0011</t>
  </si>
  <si>
    <t>DT-0011</t>
  </si>
  <si>
    <t>Provision of Unpaid Care by Hours Worked</t>
  </si>
  <si>
    <t>https://build.nisra.gov.uk/en/standard/DT-0012</t>
  </si>
  <si>
    <t>DT-0012</t>
  </si>
  <si>
    <t>Central Heating (11 Categories) by Age (19 Categories) by Sex</t>
  </si>
  <si>
    <t>https://build.nisra.gov.uk/en/standard/DT-0013</t>
  </si>
  <si>
    <t>DT-0013</t>
  </si>
  <si>
    <t>Country of Birth by Age (19 Categories) by Sex</t>
  </si>
  <si>
    <t>https://build.nisra.gov.uk/en/standard/DT-0014</t>
  </si>
  <si>
    <t>DT-0014</t>
  </si>
  <si>
    <t>Country of Birth (12 Categories) by Religion (19 Categories) by Age (4 Categories)</t>
  </si>
  <si>
    <t>https://build.nisra.gov.uk/en/standard/DT-0015</t>
  </si>
  <si>
    <t>DT-0015</t>
  </si>
  <si>
    <t>Country of Birth (12 Categories) by Religion or Religion Brought Up In by Age (4 Categories)</t>
  </si>
  <si>
    <t>https://build.nisra.gov.uk/en/standard/DT-0016</t>
  </si>
  <si>
    <t>DT-0016</t>
  </si>
  <si>
    <t>Country of Birth (8 Categories) by Main Language (11 Categories)</t>
  </si>
  <si>
    <t>https://build.nisra.gov.uk/en/standard/DT-0017</t>
  </si>
  <si>
    <t>DT-0017</t>
  </si>
  <si>
    <t>Country of Birth (12 Categories) by Ethnic Group</t>
  </si>
  <si>
    <t>https://build.nisra.gov.uk/en/standard/DT-0018</t>
  </si>
  <si>
    <t>DT-0018</t>
  </si>
  <si>
    <t>Country of Birth by Qualifications (Highest Level)</t>
  </si>
  <si>
    <t>https://build.nisra.gov.uk/en/standard/DT-0019</t>
  </si>
  <si>
    <t>DT-0019</t>
  </si>
  <si>
    <t>Country of Birth (12 Categories) by National Identity (26 Categories)</t>
  </si>
  <si>
    <t>https://build.nisra.gov.uk/en/standard/DT-0020</t>
  </si>
  <si>
    <t>DT-0020</t>
  </si>
  <si>
    <t>Country of Birth (12 Categories) by Passports Held (18 Categories)</t>
  </si>
  <si>
    <t>https://build.nisra.gov.uk/en/standard/DT-0021</t>
  </si>
  <si>
    <t>DT-0021</t>
  </si>
  <si>
    <t>Country of Birth (12 Categories) by Year of Arrival in Northern Ireland (5 Categories)</t>
  </si>
  <si>
    <t>https://build.nisra.gov.uk/en/standard/DT-0022</t>
  </si>
  <si>
    <t>DT-0022</t>
  </si>
  <si>
    <t>Dependent Children (Household) (5 Categories A) by Household Composition (5 Categories)</t>
  </si>
  <si>
    <t>https://build.nisra.gov.uk/en/standard/DT-0023</t>
  </si>
  <si>
    <t>DT-0023</t>
  </si>
  <si>
    <t>Economic Activity (9 Categories) by Age (11 Categories) by Sex</t>
  </si>
  <si>
    <t>https://build.nisra.gov.uk/en/standard/DT-0024</t>
  </si>
  <si>
    <t>DT-0024</t>
  </si>
  <si>
    <t>Economic Activity (9 Categories) by Country of Birth (12 Categories) by Age (11 Categories) by Sex</t>
  </si>
  <si>
    <t>https://build.nisra.gov.uk/en/standard/DT-0025</t>
  </si>
  <si>
    <t>DT-0025</t>
  </si>
  <si>
    <t>Economic Activity (9 Categories) by Employment History by Age (11 Categories) by Sex</t>
  </si>
  <si>
    <t>https://build.nisra.gov.uk/en/standard/DT-0026</t>
  </si>
  <si>
    <t>DT-0026</t>
  </si>
  <si>
    <t>Economic Activity (9 Categories) by Ethnic Group (5 Categories) by Age (11 Categories) by Sex</t>
  </si>
  <si>
    <t>https://build.nisra.gov.uk/en/standard/DT-0027</t>
  </si>
  <si>
    <t>DT-0027</t>
  </si>
  <si>
    <t>Economic Activity (9 Categories) by Health in General by Provision of Unpaid Care by Sex</t>
  </si>
  <si>
    <t>https://build.nisra.gov.uk/en/standard/DT-0028</t>
  </si>
  <si>
    <t>DT-0028</t>
  </si>
  <si>
    <t>Economic Activity (9 Categories) by Health Problem or Disability (Long-term) by Sex</t>
  </si>
  <si>
    <t>https://build.nisra.gov.uk/en/standard/DT-0029</t>
  </si>
  <si>
    <t>DT-0029</t>
  </si>
  <si>
    <t>Economic Activity (9 Categories) by Main Language</t>
  </si>
  <si>
    <t>https://build.nisra.gov.uk/en/standard/DT-0030</t>
  </si>
  <si>
    <t>DT-0030</t>
  </si>
  <si>
    <t>Economic Activity (9 Categories) by Religion (19 Categories) by Age (11 Categories) by Sex</t>
  </si>
  <si>
    <t>https://build.nisra.gov.uk/en/standard/DT-0031</t>
  </si>
  <si>
    <t>DT-0031</t>
  </si>
  <si>
    <t>Economic Activity (9 Categories) by Religion or Religion Brought Up In by Age (11 Categories) by Sex</t>
  </si>
  <si>
    <t>https://build.nisra.gov.uk/en/standard/DT-0032</t>
  </si>
  <si>
    <t>DT-0032</t>
  </si>
  <si>
    <t>Employment History by Age (11 Categories) by Sex</t>
  </si>
  <si>
    <t>https://build.nisra.gov.uk/en/standard/DT-0033</t>
  </si>
  <si>
    <t>DT-0033</t>
  </si>
  <si>
    <t>English Language Proficiency by Age (11 Categories) by Sex</t>
  </si>
  <si>
    <t>https://build.nisra.gov.uk/en/standard/DT-0034</t>
  </si>
  <si>
    <t>DT-0034</t>
  </si>
  <si>
    <t>Ethnic Group by Age (19 Categories) by Sex</t>
  </si>
  <si>
    <t>https://build.nisra.gov.uk/en/standard/DT-0035</t>
  </si>
  <si>
    <t>DT-0035</t>
  </si>
  <si>
    <t>Ethnic Group by Religion (19 Categories)</t>
  </si>
  <si>
    <t>https://build.nisra.gov.uk/en/standard/DT-0036</t>
  </si>
  <si>
    <t>DT-0036</t>
  </si>
  <si>
    <t>Ethnic Group by Religion or Religion Brought Up In</t>
  </si>
  <si>
    <t>https://build.nisra.gov.uk/en/standard/DT-0037</t>
  </si>
  <si>
    <t>DT-0037</t>
  </si>
  <si>
    <t>Health in General by Age (86 Categories) by Sex</t>
  </si>
  <si>
    <t>https://build.nisra.gov.uk/en/standard/DT-0038</t>
  </si>
  <si>
    <t>DT-0038</t>
  </si>
  <si>
    <t>Health in General by Provision of Unpaid Care by Age (19 Categories) by Sex</t>
  </si>
  <si>
    <t>https://build.nisra.gov.uk/en/standard/DT-0039</t>
  </si>
  <si>
    <t>DT-0039</t>
  </si>
  <si>
    <t>Health in General by Ethnic Group by Age (4 Categories) by Sex</t>
  </si>
  <si>
    <t>https://build.nisra.gov.uk/en/standard/DT-0040</t>
  </si>
  <si>
    <t>DT-0040</t>
  </si>
  <si>
    <t>Health in General by Health Problem or Disability (Long-Term) by Age (19 Categories) by Sex</t>
  </si>
  <si>
    <t>https://build.nisra.gov.uk/en/standard/DT-0041</t>
  </si>
  <si>
    <t>DT-0041</t>
  </si>
  <si>
    <t>Health in General by National Statistics Socio-economic Classification (10 Categories) by Age (11 Categories) by Sex</t>
  </si>
  <si>
    <t>https://build.nisra.gov.uk/en/standard/DT-0042</t>
  </si>
  <si>
    <t>DT-0042</t>
  </si>
  <si>
    <t>Health Problem or Disability (Long-term) by Age (86 Categories) by Sex</t>
  </si>
  <si>
    <t>https://build.nisra.gov.uk/en/standard/DT-0043</t>
  </si>
  <si>
    <t>DT-0043</t>
  </si>
  <si>
    <t>Health Problem or Disability (Long-term) by Provision of Unpaid Care by Age (19 Categories) by Sex</t>
  </si>
  <si>
    <t>https://build.nisra.gov.uk/en/standard/DT-0044</t>
  </si>
  <si>
    <t>DT-0044</t>
  </si>
  <si>
    <t>Health Problem or Disability (Long-term) by National Statistics Socio-economic Classification (10 Categories) by Age (11 Categories) by Sex</t>
  </si>
  <si>
    <t>https://build.nisra.gov.uk/en/standard/DT-0045</t>
  </si>
  <si>
    <t>DT-0045</t>
  </si>
  <si>
    <t>Hours Worked by Age (11 Categories) by Sex</t>
  </si>
  <si>
    <t>https://build.nisra.gov.uk/en/standard/DT-0046</t>
  </si>
  <si>
    <t>DT-0046</t>
  </si>
  <si>
    <t>Household Composition (14 Categories) by Tenure (7 Categories)</t>
  </si>
  <si>
    <t>https://build.nisra.gov.uk/en/standard/DT-0047</t>
  </si>
  <si>
    <t>DT-0047</t>
  </si>
  <si>
    <t>Household Deprivation</t>
  </si>
  <si>
    <t>https://build.nisra.gov.uk/en/standard/DT-0048</t>
  </si>
  <si>
    <t>DT-0048</t>
  </si>
  <si>
    <t>Household Deprivation by Household Size</t>
  </si>
  <si>
    <t>https://build.nisra.gov.uk/en/standard/DT-0049</t>
  </si>
  <si>
    <t>DT-0049</t>
  </si>
  <si>
    <t>Household Size by Rooms (Number) (6 Categories)</t>
  </si>
  <si>
    <t>https://build.nisra.gov.uk/en/standard/DT-0050</t>
  </si>
  <si>
    <t>DT-0050</t>
  </si>
  <si>
    <t>Industry (19 Categories) by Age (11 Categories) by Sex</t>
  </si>
  <si>
    <t>https://build.nisra.gov.uk/en/standard/DT-0051</t>
  </si>
  <si>
    <t>DT-0051</t>
  </si>
  <si>
    <t>Irish (Ability) by Age (11 Categories) by Sex</t>
  </si>
  <si>
    <t>https://build.nisra.gov.uk/en/standard/DT-0052</t>
  </si>
  <si>
    <t>DT-0052</t>
  </si>
  <si>
    <t>Irish (Ability) by Religion (8 Categories) by Age (11 Categories) by Sex</t>
  </si>
  <si>
    <t>https://build.nisra.gov.uk/en/standard/DT-0053</t>
  </si>
  <si>
    <t>DT-0053</t>
  </si>
  <si>
    <t>Irish (Ability) by Religion or Religion Brought Up In by Age (11 Categories) by Sex</t>
  </si>
  <si>
    <t>https://build.nisra.gov.uk/en/standard/DT-0054</t>
  </si>
  <si>
    <t>DT-0054</t>
  </si>
  <si>
    <t>Living Arrangements by Age (11 Categories) by Sex</t>
  </si>
  <si>
    <t>https://build.nisra.gov.uk/en/standard/DT-0055</t>
  </si>
  <si>
    <t>DT-0055</t>
  </si>
  <si>
    <t>Main Language by Age (11 Categories) by Sex</t>
  </si>
  <si>
    <t>https://build.nisra.gov.uk/en/standard/DT-0056</t>
  </si>
  <si>
    <t>DT-0056</t>
  </si>
  <si>
    <t>Marital and Civil Partnership Status (6 Categories) by Age (11 Categories) by Sex</t>
  </si>
  <si>
    <t>https://build.nisra.gov.uk/en/standard/DT-0057</t>
  </si>
  <si>
    <t>DT-0057</t>
  </si>
  <si>
    <t>National Identity (26 Categories) by Age (19 Categories) by Sex</t>
  </si>
  <si>
    <t>https://build.nisra.gov.uk/en/standard/DT-0058</t>
  </si>
  <si>
    <t>DT-0058</t>
  </si>
  <si>
    <t>National Identity (17 Categories) by Ethnic Group</t>
  </si>
  <si>
    <t>https://build.nisra.gov.uk/en/standard/DT-0059</t>
  </si>
  <si>
    <t>DT-0059</t>
  </si>
  <si>
    <t>National Statistics Socio-economic Classification (10 Categories) by Age (11 Categories) by Sex</t>
  </si>
  <si>
    <t>https://build.nisra.gov.uk/en/standard/DT-0060</t>
  </si>
  <si>
    <t>DT-0060</t>
  </si>
  <si>
    <t>Occupation (27 Categories) by Age (11 Categories) by Sex</t>
  </si>
  <si>
    <t>https://build.nisra.gov.uk/en/standard/DT-0061</t>
  </si>
  <si>
    <t>DT-0061</t>
  </si>
  <si>
    <t>Passports Held by Age (19 Categories) by Sex</t>
  </si>
  <si>
    <t>https://build.nisra.gov.uk/en/standard/DT-0062</t>
  </si>
  <si>
    <t>DT-0062</t>
  </si>
  <si>
    <t>Residence Type by Age (19 Categories) by Sex</t>
  </si>
  <si>
    <t>https://build.nisra.gov.uk/en/standard/DT-0063</t>
  </si>
  <si>
    <t>DT-0063</t>
  </si>
  <si>
    <t>Qualifications (Highest Level) by Age (11 Categories) by Sex</t>
  </si>
  <si>
    <t>https://build.nisra.gov.uk/en/standard/DT-0064</t>
  </si>
  <si>
    <t>DT-0064</t>
  </si>
  <si>
    <t>Qualifications (Highest Level) by Economic Activity (9 Categories) by Age (11 Categories) by Sex</t>
  </si>
  <si>
    <t>https://build.nisra.gov.uk/en/standard/DT-0065</t>
  </si>
  <si>
    <t>DT-0065</t>
  </si>
  <si>
    <t>Qualifications (Highest Level) by Ethnic Group by Age (7 Categories A)</t>
  </si>
  <si>
    <t>https://build.nisra.gov.uk/en/standard/DT-0066</t>
  </si>
  <si>
    <t>DT-0066</t>
  </si>
  <si>
    <t>Qualifications (Highest Level) by Religion (8 Categories) by Age (11 Categories) by Sex</t>
  </si>
  <si>
    <t>https://build.nisra.gov.uk/en/standard/DT-0067</t>
  </si>
  <si>
    <t>DT-0067</t>
  </si>
  <si>
    <t>Qualifications (Highest Level) by Religion or Religion Brought Up In by Age (11 Categories) by Sex</t>
  </si>
  <si>
    <t>https://build.nisra.gov.uk/en/standard/DT-0068</t>
  </si>
  <si>
    <t>DT-0068</t>
  </si>
  <si>
    <t>Religion (19 Categories) by Age (19 Categories) by Sex</t>
  </si>
  <si>
    <t>https://build.nisra.gov.uk/en/standard/DT-0069</t>
  </si>
  <si>
    <t>DT-0069</t>
  </si>
  <si>
    <t>Religion or Religion Brought Up In by Age (19 Categories) by Sex</t>
  </si>
  <si>
    <t>https://build.nisra.gov.uk/en/standard/DT-0070</t>
  </si>
  <si>
    <t>DT-0070</t>
  </si>
  <si>
    <t>Rooms (Number)</t>
  </si>
  <si>
    <t>https://build.nisra.gov.uk/en/standard/DT-0071</t>
  </si>
  <si>
    <t>DT-0071</t>
  </si>
  <si>
    <t>Rooms (Occupancy Rating)</t>
  </si>
  <si>
    <t>https://build.nisra.gov.uk/en/standard/DT-0072</t>
  </si>
  <si>
    <t>DT-0072</t>
  </si>
  <si>
    <t>Rooms (Occupancy Rating) by Household Composition (14 Categories)</t>
  </si>
  <si>
    <t>https://build.nisra.gov.uk/en/standard/DT-0073</t>
  </si>
  <si>
    <t>DT-0073</t>
  </si>
  <si>
    <t>Rooms (Occupancy Rating) by Tenure (7 Categories)</t>
  </si>
  <si>
    <t>https://build.nisra.gov.uk/en/standard/DT-0074</t>
  </si>
  <si>
    <t>DT-0074</t>
  </si>
  <si>
    <t>Rooms (Persons per Room)</t>
  </si>
  <si>
    <t>https://build.nisra.gov.uk/en/standard/DT-0075</t>
  </si>
  <si>
    <t>DT-0075</t>
  </si>
  <si>
    <t>Sexual Orientation by Age (11 Categories) by Sex</t>
  </si>
  <si>
    <t>https://build.nisra.gov.uk/en/standard/DT-0076</t>
  </si>
  <si>
    <t>DT-0076</t>
  </si>
  <si>
    <t>Tenure (7 Categories) by Central Heating (10 Categories)</t>
  </si>
  <si>
    <t>https://build.nisra.gov.uk/en/standard/DT-0077</t>
  </si>
  <si>
    <t>DT-0077</t>
  </si>
  <si>
    <t>Tenure (8 Categories) by Health in General by Health Problem or Disability (Long-term) by Age (19 Categories)</t>
  </si>
  <si>
    <t>https://build.nisra.gov.uk/en/standard/DT-0078</t>
  </si>
  <si>
    <t>DT-0078</t>
  </si>
  <si>
    <t>Ulster-Scots (Ability) by Age (11 Categories) by Sex</t>
  </si>
  <si>
    <t>https://build.nisra.gov.uk/en/standard/DT-0079</t>
  </si>
  <si>
    <t>DT-0079</t>
  </si>
  <si>
    <t>Ulster-Scots (Ability) by Religion (8 Categories) by Age (11 Categories) by Sex</t>
  </si>
  <si>
    <t>https://build.nisra.gov.uk/en/standard/DT-0080</t>
  </si>
  <si>
    <t>DT-0080</t>
  </si>
  <si>
    <t>Ulster-Scots (Ability) by Religion or Religion Brought Up In by Age (11 Categories) by Sex</t>
  </si>
  <si>
    <t>https://build.nisra.gov.uk/en/standard/DT-0081</t>
  </si>
  <si>
    <t>DT-0081</t>
  </si>
  <si>
    <t>Flexible Table Builder ready-made tables</t>
  </si>
  <si>
    <t>Flexible Table Builder</t>
  </si>
  <si>
    <t>Usual residents</t>
  </si>
  <si>
    <t>accommodation type by tenure</t>
  </si>
  <si>
    <t>provision of unpaid care by hours worked</t>
  </si>
  <si>
    <t>household deprivation</t>
  </si>
  <si>
    <t>household deprivation by household size</t>
  </si>
  <si>
    <t>passports held person based basic detail classification 1 passport held</t>
  </si>
  <si>
    <t>passports held person based intermediate detail classification 1 passport held</t>
  </si>
  <si>
    <t>passports held passports based classification 2 passport held</t>
  </si>
  <si>
    <t>passports held full detail passport held</t>
  </si>
  <si>
    <t>passports held person based basic detail classification 1 by broad age bands passport held</t>
  </si>
  <si>
    <t>number of dependent children - households dependent child</t>
  </si>
  <si>
    <t>ethnic group by religion or religion brought up in community background ethnicity</t>
  </si>
  <si>
    <t>national statistics socio-economic classification by sex ns sec nssec ns-sec national statistics socio economic classification</t>
  </si>
  <si>
    <t>industry of employment 2 digit sic</t>
  </si>
  <si>
    <t>industry of employment full detail sic</t>
  </si>
  <si>
    <t>occupation minor groups 2 digit soc</t>
  </si>
  <si>
    <t>occupation 3 digit soc</t>
  </si>
  <si>
    <t>occupation full detail 4 digit soc</t>
  </si>
  <si>
    <t>economic activity of household reference person hrp economically active economically inactive</t>
  </si>
  <si>
    <t>national identity 8 categories by religion 8 categories nationality</t>
  </si>
  <si>
    <t>national identity 8 categories by religion or religion brought up in nationality community background</t>
  </si>
  <si>
    <t>economic activity 13 categories by religion 8 categories economically active economically inactive</t>
  </si>
  <si>
    <t>economic activity 13 categories by religion or religion brought up in economically active economically inactive community background</t>
  </si>
  <si>
    <t>country of birth 12 categories by religion 8 categories</t>
  </si>
  <si>
    <t>country of birth 12 categories by religion or religion brought up in community background</t>
  </si>
  <si>
    <t>national identity 8 categories by passports held 8 categories nationality passport held</t>
  </si>
  <si>
    <t>accommodation type by central heating 10 categories</t>
  </si>
  <si>
    <t>provision of unpaid care by age 19 categories by sex</t>
  </si>
  <si>
    <t>central heating 11 categories by age 19 categories by sex</t>
  </si>
  <si>
    <t>country of birth by age 19 categories by sex</t>
  </si>
  <si>
    <t>country of birth 12 categories by religion 19 categories by age 4 categories</t>
  </si>
  <si>
    <t>country of birth 12 categories by religion or religion brought up in by age 4 categories community background</t>
  </si>
  <si>
    <t>country of birth 8 categories by main language 11 categories</t>
  </si>
  <si>
    <t>country of birth 12 categories by ethnic group ethnicity</t>
  </si>
  <si>
    <t>country of birth by qualifications highest level</t>
  </si>
  <si>
    <t>country of birth 12 categories by national identity 26 categories nationality</t>
  </si>
  <si>
    <t>country of birth 12 categories by passports held 18 categories passport held</t>
  </si>
  <si>
    <t>country of birth 12 categories by year of arrival in northern ireland 5 categories</t>
  </si>
  <si>
    <t>dependent children household 5 categories a by household composition 5 categories dependent child</t>
  </si>
  <si>
    <t>economic activity 9 categories by age 11 categories by sex economically active economically inactive</t>
  </si>
  <si>
    <t>economic activity 9 categories by country of birth 12 categories by age 11 categories by sex economically active economically inactive</t>
  </si>
  <si>
    <t>economic activity 9 categories by employment history by age 11 categories by sex economically active economically inactive</t>
  </si>
  <si>
    <t>economic activity 9 categories by ethnic group 5 categories by age 11 categories by sex economically active economically inactive ethnicity</t>
  </si>
  <si>
    <t>economic activity 9 categories by health in general by provision of unpaid care by sex economically active economically inactive general health</t>
  </si>
  <si>
    <t>economic activity 9 categories by health problem or disability long-term by sex economically active economically inactive long-term health problem or disability</t>
  </si>
  <si>
    <t>economic activity 9 categories by main language economically active economically inactive</t>
  </si>
  <si>
    <t>economic activity 9 categories by religion 19 categories by age 11 categories by sex economically active economically inactive</t>
  </si>
  <si>
    <t>economic activity 9 categories by religion or religion brought up in by age 11 categories by sex community background economically active economically inactive</t>
  </si>
  <si>
    <t>employment history by age 11 categories by sex</t>
  </si>
  <si>
    <t>english language proficiency by age 11 categories by sex</t>
  </si>
  <si>
    <t>ethnic group by age 19 categories by sex ethnicity</t>
  </si>
  <si>
    <t>ethnic group by religion 19 categories ethnicity</t>
  </si>
  <si>
    <t>health in general by age 86 categories by sex general health</t>
  </si>
  <si>
    <t>health in general by provision of unpaid care by age 19 categories by sex general health</t>
  </si>
  <si>
    <t>health in general by ethnic group by age 4 categories by sex ethnicity general health</t>
  </si>
  <si>
    <t>health in general by health problem or disability long-term by age 19 categories by sex general health</t>
  </si>
  <si>
    <t>health in general by national statistics socio-economic classification 10 categories by age 11 categories by sex general health ns sec nssec ns-sec national statistics socio economic classification</t>
  </si>
  <si>
    <t>health problem or disability long-term by age 86 categories by sex long-term health problem or disability</t>
  </si>
  <si>
    <t>health problem or disability long-term by provision of unpaid care by age 19 categories by sex</t>
  </si>
  <si>
    <t>health problem or disability long-term by national statistics socio-economic classification 10 categories by age 11 categories by sex long-term health problem or disability ns sec nssec ns-sec national statistics socio economic classification</t>
  </si>
  <si>
    <t>hours worked by age 11 categories by sex</t>
  </si>
  <si>
    <t>household composition 14 categories by tenure 7 categories</t>
  </si>
  <si>
    <t>household size by rooms number 6 categories number of rooms</t>
  </si>
  <si>
    <t>industry 19 categories by age 11 categories by sex industry of employment sic</t>
  </si>
  <si>
    <t>living arrangements by age 11 categories by sex</t>
  </si>
  <si>
    <t>main language by age 11 categories by sex</t>
  </si>
  <si>
    <t>marital and civil partnership status 6 categories by age 11 categories by sex</t>
  </si>
  <si>
    <t>national identity 26 categories by age 19 categories by sex nationality</t>
  </si>
  <si>
    <t>national identity 17 categories by ethnic group nationality ethnicity</t>
  </si>
  <si>
    <t>national statistics socio-economic classification 10 categories by age 11 categories by sex  ns sec nssec ns-sec national statistics socio economic classification</t>
  </si>
  <si>
    <t>occupation 27 categories by age 11 categories by sex soc</t>
  </si>
  <si>
    <t>passports held by age 19 categories by sex passport held</t>
  </si>
  <si>
    <t>residence type by age 19 categories by sex</t>
  </si>
  <si>
    <t>qualifications highest level by age 11 categories by sex highest level of qualifications education</t>
  </si>
  <si>
    <t>qualifications highest level by economic activity 9 categories by age 11 categories by sex economically active economically inactive highest level of qualifications education</t>
  </si>
  <si>
    <t>qualifications highest level by ethnic group by age 7 categories a highest level of qualifications education ethnicity</t>
  </si>
  <si>
    <t>qualifications highest level by religion 8 categories by age 11 categories by sex highest level of qualifications education</t>
  </si>
  <si>
    <t>qualifications highest level by religion or religion brought up in by age 11 categories by sex community background highest level of qualifications education</t>
  </si>
  <si>
    <t>religion 19 categories by age 19 categories by sex</t>
  </si>
  <si>
    <t>religion or religion brought up in by age 19 categories by sex community background</t>
  </si>
  <si>
    <t>rooms occupancy rating</t>
  </si>
  <si>
    <t>rooms occupancy rating by household composition 14 categories</t>
  </si>
  <si>
    <t>rooms occupancy rating by tenure 7 categories</t>
  </si>
  <si>
    <t>rooms persons per room</t>
  </si>
  <si>
    <t>sexual orientation by age 11 categories by sex</t>
  </si>
  <si>
    <t>tenure 7 categories by central heating 10 categories</t>
  </si>
  <si>
    <t>tenure 8 categories by health in general by health problem or disability long-term by age 19 categories general health long-term health problem or disability</t>
  </si>
  <si>
    <t>irish ability by age 11 categories by sex ability in irish language</t>
  </si>
  <si>
    <t>irish ability by religion 8 categories by age 11 categories by sex ability in irish language</t>
  </si>
  <si>
    <t>irish ability by religion or religion brought up in by age 11 categories by sex community background ability in irish language</t>
  </si>
  <si>
    <t>rooms number of rooms</t>
  </si>
  <si>
    <t>ulster-scots ability by age 11 categories by sex ability in ulster-scots ulster scots language</t>
  </si>
  <si>
    <t>ulster-scots ability by religion 8 categories by age 11 categories by sex ability in ulster-scots ulster scots language</t>
  </si>
  <si>
    <t>ulster-scots ability by religion or religion brought up in by age 11 categories by sex community background ability in ulster-scots ulster scots language</t>
  </si>
  <si>
    <t>https://www.nisra.gov.uk/system/files/statistics/census-2021-ms-e19.xlsx</t>
  </si>
  <si>
    <t>MS-C04</t>
  </si>
  <si>
    <t>Sexual orientation - basic detail</t>
  </si>
  <si>
    <t>MS-D18</t>
  </si>
  <si>
    <t>Type of long-term condition</t>
  </si>
  <si>
    <t>MS-F04</t>
  </si>
  <si>
    <t>Communal establishment resident by sex and broad age bands</t>
  </si>
  <si>
    <t>MS-H16</t>
  </si>
  <si>
    <t>Approximated Social Grade</t>
  </si>
  <si>
    <t>MS-H17</t>
  </si>
  <si>
    <t>Approximated Social Grade - HRP aged 16 to 64</t>
  </si>
  <si>
    <t>sexual orientation basic detail</t>
  </si>
  <si>
    <t>https://www.nisra.gov.uk/system/files/statistics/census-2021-ms-c04.xlsx</t>
  </si>
  <si>
    <t>type of long-term condition</t>
  </si>
  <si>
    <t>https://www.nisra.gov.uk/system/files/statistics/census-2021-ms-d18.xlsx</t>
  </si>
  <si>
    <t>communal establishment residents sex broad age bands</t>
  </si>
  <si>
    <t>https://www.nisra.gov.uk/system/files/statistics/census-2021-ms-f04.xlsx</t>
  </si>
  <si>
    <t>approximated social grade</t>
  </si>
  <si>
    <t>approximated social grade - household reference person hrp aged 16 to 64</t>
  </si>
  <si>
    <t>https://www.nisra.gov.uk/system/files/statistics/census-2021-ms-h16.xlsx</t>
  </si>
  <si>
    <t>https://www.nisra.gov.uk/system/files/statistics/census-2021-ms-h17.xlsx</t>
  </si>
  <si>
    <t>Download file (Excel 248 KB)</t>
  </si>
  <si>
    <t>Settlement, Ward, Local Government District, Northern Ireland</t>
  </si>
  <si>
    <t>Download file (Excel 396 KB)</t>
  </si>
  <si>
    <t>Ward, Local Government District, Northern Ireland</t>
  </si>
  <si>
    <t>Download file (Excel 252 KB)</t>
  </si>
  <si>
    <t>Download file (Excel 265 KB)</t>
  </si>
  <si>
    <t>All usual residents in households with Household Reference Persons (HRPs) aged 16-64 years</t>
  </si>
  <si>
    <t>Download file (Excel 905 KB)</t>
  </si>
  <si>
    <t>All Household Reference Persons (HRPs) aged 16-64 years</t>
  </si>
  <si>
    <t>Data Zone, Super Data Zone, Settlement, Ward, District Electoral Area, Local Government District, Northern Ireland</t>
  </si>
  <si>
    <t>Data Zone, Super Data Zone, Settlement, Ward, District Electoral Area, Local Government District, Health and Social Care Trust, Northern Ireland</t>
  </si>
  <si>
    <t>Download file (Excel 468 KB)</t>
  </si>
  <si>
    <t>Download file (Excel 447 KB)</t>
  </si>
  <si>
    <t>Download file (Excel 1.5 MB)</t>
  </si>
  <si>
    <t>Download file (Excel 511 KB)</t>
  </si>
  <si>
    <t>Download file (Excel 918 KB)</t>
  </si>
  <si>
    <t>Download file (Excel 16.3 MB)</t>
  </si>
  <si>
    <t>Download file (Excel 390 KB)</t>
  </si>
  <si>
    <t>Download file (Excel 227 KB)</t>
  </si>
  <si>
    <t>Download file (Excel 353 KB)</t>
  </si>
  <si>
    <t>Download file (Excel 310 KB)</t>
  </si>
  <si>
    <t>Download file (Excel 334 KB)</t>
  </si>
  <si>
    <t>Download file (Excel 344 KB)</t>
  </si>
  <si>
    <t>Download file (Excel 491 KB)</t>
  </si>
  <si>
    <t>Download file (Excel 325 KB)</t>
  </si>
  <si>
    <t>Download file (Excel 287 KB)</t>
  </si>
  <si>
    <t>Download file (Excel 621 KB)</t>
  </si>
  <si>
    <t>Download file (Excel 515 KB)</t>
  </si>
  <si>
    <t>Download file (Excel 340 KB)</t>
  </si>
  <si>
    <t>Download file (Excel 302 KB)</t>
  </si>
  <si>
    <t>Download file (Excel 288 KB)</t>
  </si>
  <si>
    <t>Download file (Excel 301 KB)</t>
  </si>
  <si>
    <t>Download file (Excel 284 KB)</t>
  </si>
  <si>
    <t>Download file (Excel 273 KB)</t>
  </si>
  <si>
    <t>Download file (Excel 312 KB)</t>
  </si>
  <si>
    <t>Download file (Excel 309 KB)</t>
  </si>
  <si>
    <t>Download file (Excel 314 KB)</t>
  </si>
  <si>
    <t>Download file (Excel 380 KB)</t>
  </si>
  <si>
    <t>Download file (Excel 262 KB)</t>
  </si>
  <si>
    <t>Download file (Excel 533 KB)</t>
  </si>
  <si>
    <t>Download file (Excel 531 KB)</t>
  </si>
  <si>
    <t>Download file (Excel 376 KB)</t>
  </si>
  <si>
    <t>Download file (Excel 535 KB)</t>
  </si>
  <si>
    <t>Download file (Excel 416 KB)</t>
  </si>
  <si>
    <t>Download file (Excel 246 KB)</t>
  </si>
  <si>
    <t>Download file (Excel 516 KB)</t>
  </si>
  <si>
    <t>Download file (Excel 451 KB)</t>
  </si>
  <si>
    <t>Download file (Excel 1.1 MB)</t>
  </si>
  <si>
    <t>Download file (Excel 638 KB)</t>
  </si>
  <si>
    <t>Download file (Excel 292 KB)</t>
  </si>
  <si>
    <t>Download file (Excel 289 KB)</t>
  </si>
  <si>
    <t>Download file (Excel 267 KB)</t>
  </si>
  <si>
    <t>Download file (Excel 311 KB)</t>
  </si>
  <si>
    <t>Download file (Excel 303 KB)</t>
  </si>
  <si>
    <t>Download file (Excel 318 KB)</t>
  </si>
  <si>
    <t>Download file (Excel 335 KB)</t>
  </si>
  <si>
    <t>Download file (Excel 305 KB)</t>
  </si>
  <si>
    <t>Download file (Excel 345 KB)</t>
  </si>
  <si>
    <t>Download file (Excel 337 KB)</t>
  </si>
  <si>
    <t>Download file (Excel 297 KB)</t>
  </si>
  <si>
    <t>Download file (Excel 426 KB)</t>
  </si>
  <si>
    <t>Download file (Excel 667 KB)</t>
  </si>
  <si>
    <t>Download file (Excel 354 KB)</t>
  </si>
  <si>
    <t>Download file (Excel 880 KB)</t>
  </si>
  <si>
    <t>Download file (Excel 532 KB)</t>
  </si>
  <si>
    <t>Download file (Excel 528 KB)</t>
  </si>
  <si>
    <t>Download file (Excel 600 KB)</t>
  </si>
  <si>
    <t>Download file (Excel 336 KB)</t>
  </si>
  <si>
    <t>Download file (Excel 355 KB)</t>
  </si>
  <si>
    <t>Download file (Excel 368 KB)</t>
  </si>
  <si>
    <t>Download file (Excel 259 KB)</t>
  </si>
  <si>
    <t>Download file (Excel 476 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</si>
</sst>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809]General"/>
    <numFmt numFmtId="166" formatCode="&quot; &quot;#,##0.00&quot; &quot;;&quot;-&quot;#,##0.00&quot; &quot;;&quot; -&quot;00&quot; &quot;;&quot; &quot;@&quot; &quot;"/>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sz val="10"/>
      <name val="Arial"/>
      <family val="2"/>
    </font>
    <font>
      <sz val="10"/>
      <name val="Arial"/>
      <family val="2"/>
    </font>
    <font>
      <b/>
      <sz val="12"/>
      <name val="Arial"/>
      <family val="2"/>
    </font>
    <font>
      <sz val="12"/>
      <name val="Arial"/>
      <family val="2"/>
    </font>
    <font>
      <sz val="12"/>
      <color indexed="8"/>
      <name val="Arial"/>
      <family val="2"/>
    </font>
    <font>
      <u/>
      <sz val="10"/>
      <color theme="10"/>
      <name val="Arial"/>
      <family val="2"/>
    </font>
    <font>
      <sz val="11"/>
      <name val="Arial"/>
      <family val="2"/>
    </font>
    <font>
      <u/>
      <sz val="11"/>
      <color theme="10"/>
      <name val="Arial"/>
      <family val="2"/>
    </font>
    <font>
      <b/>
      <sz val="11"/>
      <color theme="0"/>
      <name val="Arial"/>
      <family val="2"/>
    </font>
    <font>
      <sz val="11"/>
      <color theme="1"/>
      <name val="Arial"/>
      <family val="2"/>
    </font>
    <font>
      <b/>
      <sz val="15"/>
      <name val="Arial"/>
      <family val="2"/>
    </font>
    <font>
      <sz val="10"/>
      <color theme="1"/>
      <name val="Arial"/>
      <family val="2"/>
    </font>
    <font>
      <sz val="10"/>
      <color theme="1"/>
      <name val="Arial1"/>
    </font>
    <font>
      <sz val="8"/>
      <color theme="1"/>
      <name val="Arial"/>
      <family val="2"/>
    </font>
    <font>
      <sz val="10"/>
      <color rgb="FF000000"/>
      <name val="Arial"/>
      <family val="2"/>
    </font>
    <font>
      <b/>
      <sz val="11"/>
      <color rgb="FF000000"/>
      <name val="Calibri"/>
      <family val="2"/>
    </font>
    <font>
      <b/>
      <sz val="15"/>
      <name val="Calibri"/>
      <family val="2"/>
      <scheme val="minor"/>
    </font>
    <font>
      <sz val="11"/>
      <color rgb="FF000000"/>
      <name val="Calibri"/>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u/>
      <sz val="11"/>
      <color theme="10"/>
      <name val="Calibri"/>
      <family val="2"/>
      <scheme val="minor"/>
    </font>
    <font>
      <b/>
      <sz val="12"/>
      <color theme="0"/>
      <name val="Arial"/>
      <family val="2"/>
    </font>
    <font>
      <b/>
      <sz val="11"/>
      <name val="Arial"/>
      <family val="2"/>
    </font>
    <font>
      <b/>
      <sz val="15"/>
      <color rgb="FF902082"/>
      <name val="Arial"/>
      <family val="2"/>
    </font>
    <font>
      <sz val="12"/>
      <color indexed="8"/>
      <name val="Arial"/>
    </font>
  </fonts>
  <fills count="8">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rgb="FF90208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s>
  <cellStyleXfs count="121">
    <xf numFmtId="0" fontId="0" fillId="0" borderId="0"/>
    <xf numFmtId="0" fontId="6" fillId="0" borderId="0"/>
    <xf numFmtId="0" fontId="3" fillId="0" borderId="0"/>
    <xf numFmtId="0" fontId="2" fillId="0" borderId="0"/>
    <xf numFmtId="0" fontId="10" fillId="0" borderId="0" applyNumberFormat="0" applyFill="0" applyBorder="0" applyAlignment="0" applyProtection="0">
      <alignment vertical="top"/>
      <protection locked="0"/>
    </xf>
    <xf numFmtId="0" fontId="15" fillId="0" borderId="2" applyNumberFormat="0" applyFill="0" applyBorder="0" applyAlignment="0" applyProtection="0"/>
    <xf numFmtId="0" fontId="1" fillId="0" borderId="0"/>
    <xf numFmtId="0" fontId="21" fillId="0" borderId="0" applyNumberFormat="0" applyFill="0" applyAlignment="0" applyProtection="0"/>
    <xf numFmtId="0" fontId="14" fillId="0" borderId="0"/>
    <xf numFmtId="165" fontId="17" fillId="0" borderId="0"/>
    <xf numFmtId="165" fontId="18" fillId="0" borderId="0">
      <alignment horizontal="right"/>
    </xf>
    <xf numFmtId="0" fontId="19" fillId="0" borderId="0" applyNumberFormat="0" applyBorder="0" applyProtection="0"/>
    <xf numFmtId="164" fontId="1" fillId="0" borderId="0" applyFont="0" applyFill="0" applyBorder="0" applyAlignment="0" applyProtection="0"/>
    <xf numFmtId="0" fontId="22" fillId="0" borderId="0"/>
    <xf numFmtId="166" fontId="22"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3" borderId="0" applyNumberFormat="0" applyBorder="0">
      <protection locked="0"/>
    </xf>
    <xf numFmtId="0" fontId="19" fillId="3" borderId="0" applyNumberFormat="0" applyBorder="0">
      <protection locked="0"/>
    </xf>
    <xf numFmtId="0" fontId="19" fillId="3" borderId="0" applyNumberFormat="0" applyBorder="0">
      <protection locked="0"/>
    </xf>
    <xf numFmtId="0" fontId="19" fillId="4" borderId="4" applyNumberFormat="0">
      <alignment horizontal="center" vertical="center"/>
      <protection locked="0"/>
    </xf>
    <xf numFmtId="0" fontId="19" fillId="4" borderId="4" applyNumberFormat="0">
      <alignment horizontal="center" vertical="center"/>
      <protection locked="0"/>
    </xf>
    <xf numFmtId="0" fontId="19" fillId="4" borderId="4" applyNumberFormat="0">
      <alignment horizontal="center" vertical="center"/>
      <protection locked="0"/>
    </xf>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9" fillId="5" borderId="0" applyNumberFormat="0" applyBorder="0">
      <protection locked="0"/>
    </xf>
    <xf numFmtId="0" fontId="19" fillId="5" borderId="0" applyNumberFormat="0" applyBorder="0">
      <protection locked="0"/>
    </xf>
    <xf numFmtId="0" fontId="19" fillId="5" borderId="0" applyNumberFormat="0" applyBorder="0">
      <protection locked="0"/>
    </xf>
    <xf numFmtId="0" fontId="24" fillId="4" borderId="0" applyNumberFormat="0" applyBorder="0">
      <alignment vertical="center"/>
      <protection locked="0"/>
    </xf>
    <xf numFmtId="0" fontId="24" fillId="4" borderId="0" applyNumberFormat="0" applyBorder="0">
      <alignment vertical="center"/>
      <protection locked="0"/>
    </xf>
    <xf numFmtId="0" fontId="24" fillId="0" borderId="0" applyNumberFormat="0" applyBorder="0">
      <protection locked="0"/>
    </xf>
    <xf numFmtId="0" fontId="24" fillId="0" borderId="0" applyNumberFormat="0" applyBorder="0">
      <protection locked="0"/>
    </xf>
    <xf numFmtId="0" fontId="25" fillId="0" borderId="0" applyNumberFormat="0" applyBorder="0">
      <protection locked="0"/>
    </xf>
    <xf numFmtId="0" fontId="25" fillId="0" borderId="0" applyNumberFormat="0" applyBorder="0">
      <protection locked="0"/>
    </xf>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2"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2" fillId="6" borderId="3" applyNumberFormat="0" applyFont="0" applyAlignment="0" applyProtection="0"/>
    <xf numFmtId="0" fontId="22" fillId="6" borderId="3" applyNumberFormat="0" applyFont="0" applyAlignment="0" applyProtection="0"/>
    <xf numFmtId="0" fontId="19"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9" fillId="0" borderId="0" applyNumberFormat="0" applyBorder="0" applyProtection="0"/>
    <xf numFmtId="0" fontId="19" fillId="4" borderId="5" applyNumberFormat="0">
      <alignment vertical="center"/>
      <protection locked="0"/>
    </xf>
    <xf numFmtId="0" fontId="19" fillId="4" borderId="5" applyNumberFormat="0">
      <alignment vertical="center"/>
      <protection locked="0"/>
    </xf>
    <xf numFmtId="0" fontId="19" fillId="4" borderId="5" applyNumberFormat="0">
      <alignment vertical="center"/>
      <protection locked="0"/>
    </xf>
    <xf numFmtId="0" fontId="19" fillId="3" borderId="0" applyNumberFormat="0" applyBorder="0">
      <protection locked="0"/>
    </xf>
    <xf numFmtId="0" fontId="19" fillId="3" borderId="0" applyNumberFormat="0" applyBorder="0">
      <protection locked="0"/>
    </xf>
    <xf numFmtId="0" fontId="19" fillId="3" borderId="0" applyNumberFormat="0" applyBorder="0">
      <protection locked="0"/>
    </xf>
    <xf numFmtId="0" fontId="32" fillId="0" borderId="0" applyNumberFormat="0" applyFill="0" applyBorder="0" applyAlignment="0" applyProtection="0"/>
    <xf numFmtId="9" fontId="1" fillId="0" borderId="0" applyFont="0" applyFill="0" applyBorder="0" applyAlignment="0" applyProtection="0"/>
  </cellStyleXfs>
  <cellXfs count="62">
    <xf numFmtId="0" fontId="0" fillId="0" borderId="0" xfId="0"/>
    <xf numFmtId="0" fontId="4" fillId="0" borderId="0" xfId="0" applyFont="1" applyAlignment="1">
      <alignment wrapText="1"/>
    </xf>
    <xf numFmtId="0" fontId="0" fillId="0" borderId="0" xfId="0" applyAlignment="1">
      <alignment wrapText="1"/>
    </xf>
    <xf numFmtId="0" fontId="5" fillId="0" borderId="0" xfId="0" applyFont="1" applyAlignment="1">
      <alignment wrapText="1"/>
    </xf>
    <xf numFmtId="0" fontId="8" fillId="0" borderId="0" xfId="0" applyFont="1"/>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8" fillId="0" borderId="0" xfId="0" applyFont="1" applyBorder="1" applyAlignment="1"/>
    <xf numFmtId="0" fontId="11" fillId="0" borderId="0" xfId="0" applyFont="1" applyAlignment="1">
      <alignment vertical="center"/>
    </xf>
    <xf numFmtId="0" fontId="11" fillId="0" borderId="0" xfId="0" applyFont="1" applyBorder="1" applyAlignment="1">
      <alignment vertical="center"/>
    </xf>
    <xf numFmtId="0" fontId="11" fillId="0" borderId="0" xfId="0" applyFont="1"/>
    <xf numFmtId="0" fontId="11" fillId="0" borderId="1" xfId="0" applyFont="1" applyBorder="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8" fillId="0" borderId="0" xfId="0" applyFont="1" applyAlignment="1">
      <alignment horizontal="left"/>
    </xf>
    <xf numFmtId="0" fontId="7" fillId="0" borderId="0" xfId="0" applyFont="1" applyFill="1" applyBorder="1" applyAlignment="1" applyProtection="1">
      <alignment horizontal="left" vertical="center" wrapText="1"/>
    </xf>
    <xf numFmtId="0" fontId="8" fillId="0" borderId="0" xfId="0" applyFont="1" applyAlignment="1">
      <alignment vertical="center" wrapText="1"/>
    </xf>
    <xf numFmtId="0" fontId="11" fillId="0" borderId="0" xfId="0" applyFont="1" applyAlignment="1">
      <alignment vertical="top"/>
    </xf>
    <xf numFmtId="0" fontId="11"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3" fillId="0" borderId="0" xfId="0" applyFont="1" applyFill="1" applyAlignment="1">
      <alignment vertical="top"/>
    </xf>
    <xf numFmtId="0" fontId="11" fillId="0" borderId="0" xfId="0" applyFont="1" applyFill="1" applyBorder="1" applyAlignment="1">
      <alignment vertical="top"/>
    </xf>
    <xf numFmtId="0" fontId="11" fillId="0" borderId="0" xfId="0" applyFont="1" applyFill="1" applyAlignment="1">
      <alignment vertical="top"/>
    </xf>
    <xf numFmtId="0" fontId="16" fillId="0" borderId="0" xfId="0" applyFont="1" applyFill="1" applyBorder="1" applyAlignment="1">
      <alignment horizontal="left" vertical="center" wrapText="1"/>
    </xf>
    <xf numFmtId="0" fontId="9" fillId="0" borderId="0" xfId="119" applyFont="1" applyFill="1" applyAlignment="1" applyProtection="1">
      <alignment horizontal="left" vertical="center"/>
      <protection locked="0"/>
    </xf>
    <xf numFmtId="0" fontId="9" fillId="0" borderId="0" xfId="13" applyFont="1" applyFill="1" applyAlignment="1" applyProtection="1">
      <alignment horizontal="left" vertical="center"/>
      <protection locked="0"/>
    </xf>
    <xf numFmtId="0" fontId="9" fillId="0" borderId="0" xfId="6" applyFont="1" applyFill="1" applyAlignment="1" applyProtection="1">
      <alignment horizontal="left" vertical="center"/>
      <protection locked="0"/>
    </xf>
    <xf numFmtId="0" fontId="4" fillId="0" borderId="0" xfId="0" applyFont="1" applyFill="1" applyBorder="1" applyAlignment="1" applyProtection="1">
      <alignment vertical="center" wrapText="1"/>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12" fillId="0" borderId="1" xfId="4" applyFont="1" applyFill="1" applyBorder="1" applyAlignment="1" applyProtection="1">
      <alignment vertical="center" wrapText="1"/>
    </xf>
    <xf numFmtId="0" fontId="8" fillId="2" borderId="1" xfId="0" applyFont="1" applyFill="1" applyBorder="1" applyAlignment="1">
      <alignment vertical="center"/>
    </xf>
    <xf numFmtId="0" fontId="34" fillId="2" borderId="1" xfId="0" applyFont="1" applyFill="1" applyBorder="1" applyAlignment="1">
      <alignment vertical="center" wrapText="1"/>
    </xf>
    <xf numFmtId="0" fontId="15" fillId="0" borderId="0" xfId="5" applyFill="1" applyBorder="1" applyAlignment="1" applyProtection="1">
      <alignment vertical="center"/>
    </xf>
    <xf numFmtId="0" fontId="33" fillId="7" borderId="1" xfId="0" applyFont="1" applyFill="1" applyBorder="1" applyAlignment="1">
      <alignment vertical="center"/>
    </xf>
    <xf numFmtId="0" fontId="13" fillId="7" borderId="1" xfId="0" applyFont="1" applyFill="1" applyBorder="1" applyAlignment="1">
      <alignment vertical="center" wrapText="1"/>
    </xf>
    <xf numFmtId="0" fontId="11" fillId="0" borderId="0" xfId="0" applyFont="1" applyFill="1" applyAlignment="1">
      <alignment vertical="top" wrapText="1"/>
    </xf>
    <xf numFmtId="0" fontId="15" fillId="0" borderId="0" xfId="5" applyFill="1" applyBorder="1" applyAlignment="1">
      <alignment horizontal="left"/>
    </xf>
    <xf numFmtId="0" fontId="15" fillId="0" borderId="0" xfId="5" applyFont="1" applyFill="1" applyBorder="1"/>
    <xf numFmtId="49" fontId="6" fillId="0" borderId="0" xfId="0" quotePrefix="1" applyNumberFormat="1" applyFont="1" applyFill="1" applyBorder="1" applyAlignment="1" applyProtection="1">
      <alignment vertical="center" wrapText="1"/>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0" xfId="0" applyFont="1" applyFill="1" applyAlignment="1">
      <alignment vertical="center"/>
    </xf>
    <xf numFmtId="0" fontId="0" fillId="0" borderId="0" xfId="0" applyFill="1" applyAlignment="1">
      <alignment vertical="center"/>
    </xf>
    <xf numFmtId="0" fontId="0" fillId="0" borderId="0" xfId="0" applyFill="1"/>
    <xf numFmtId="0" fontId="11" fillId="0" borderId="0" xfId="0" applyFont="1" applyAlignment="1"/>
    <xf numFmtId="0" fontId="11" fillId="0" borderId="0" xfId="0" applyFont="1" applyAlignment="1">
      <alignment horizontal="left"/>
    </xf>
    <xf numFmtId="0" fontId="11" fillId="0" borderId="0" xfId="0" applyFont="1" applyFill="1" applyAlignment="1"/>
    <xf numFmtId="0" fontId="35" fillId="0" borderId="0" xfId="5" applyFont="1" applyFill="1" applyBorder="1" applyAlignment="1"/>
    <xf numFmtId="0" fontId="0" fillId="0" borderId="0" xfId="0" applyAlignment="1">
      <alignment vertical="center"/>
    </xf>
    <xf numFmtId="0" fontId="36" fillId="0" borderId="0" xfId="1" applyFont="1" applyFill="1" applyBorder="1" applyAlignment="1" applyProtection="1">
      <alignment horizontal="left" vertical="top"/>
      <protection locked="0"/>
    </xf>
    <xf numFmtId="0" fontId="36" fillId="0" borderId="0" xfId="1" applyNumberFormat="1" applyFont="1" applyFill="1" applyAlignment="1" applyProtection="1">
      <alignment horizontal="left" vertical="top"/>
      <protection locked="0"/>
    </xf>
    <xf numFmtId="0" fontId="36" fillId="0" borderId="0" xfId="1" applyFont="1" applyFill="1" applyAlignment="1" applyProtection="1">
      <alignment horizontal="left" vertical="top"/>
      <protection locked="0"/>
    </xf>
    <xf numFmtId="0" fontId="36" fillId="0" borderId="0" xfId="1" applyNumberFormat="1" applyFont="1" applyFill="1" applyBorder="1" applyAlignment="1" applyProtection="1">
      <alignment horizontal="left" vertical="top"/>
      <protection locked="0"/>
    </xf>
  </cellXfs>
  <cellStyles count="121">
    <cellStyle name="ANCLAS,REZONES Y SUS PARTES,DE FUNDICION,DE HIERRO O DE ACERO" xfId="18"/>
    <cellStyle name="ANCLAS,REZONES Y SUS PARTES,DE FUNDICION,DE HIERRO O DE ACERO 2" xfId="19"/>
    <cellStyle name="ANCLAS,REZONES Y SUS PARTES,DE FUNDICION,DE HIERRO O DE ACERO 2 2" xfId="20"/>
    <cellStyle name="ANCLAS,REZONES Y SUS PARTES,DE FUNDICION,DE HIERRO O DE ACERO 2 2 2" xfId="21"/>
    <cellStyle name="ANCLAS,REZONES Y SUS PARTES,DE FUNDICION,DE HIERRO O DE ACERO 2 2 3" xfId="22"/>
    <cellStyle name="ANCLAS,REZONES Y SUS PARTES,DE FUNDICION,DE HIERRO O DE ACERO 2 3" xfId="23"/>
    <cellStyle name="ANCLAS,REZONES Y SUS PARTES,DE FUNDICION,DE HIERRO O DE ACERO 2 3 2" xfId="24"/>
    <cellStyle name="ANCLAS,REZONES Y SUS PARTES,DE FUNDICION,DE HIERRO O DE ACERO 2 4" xfId="25"/>
    <cellStyle name="ANCLAS,REZONES Y SUS PARTES,DE FUNDICION,DE HIERRO O DE ACERO 3" xfId="26"/>
    <cellStyle name="ANCLAS,REZONES Y SUS PARTES,DE FUNDICION,DE HIERRO O DE ACERO 3 2" xfId="27"/>
    <cellStyle name="ANCLAS,REZONES Y SUS PARTES,DE FUNDICION,DE HIERRO O DE ACERO 4" xfId="28"/>
    <cellStyle name="cells" xfId="29"/>
    <cellStyle name="cells 2" xfId="30"/>
    <cellStyle name="cells 3" xfId="31"/>
    <cellStyle name="column field" xfId="32"/>
    <cellStyle name="column field 2" xfId="33"/>
    <cellStyle name="column field 3" xfId="34"/>
    <cellStyle name="Comma 2" xfId="35"/>
    <cellStyle name="Comma 2 2" xfId="36"/>
    <cellStyle name="Comma 2 3" xfId="37"/>
    <cellStyle name="Comma 3" xfId="38"/>
    <cellStyle name="Comma 3 2" xfId="39"/>
    <cellStyle name="Comma 3 3" xfId="40"/>
    <cellStyle name="Comma 4" xfId="41"/>
    <cellStyle name="Comma 4 2" xfId="42"/>
    <cellStyle name="Comma 4 3" xfId="43"/>
    <cellStyle name="Comma 5" xfId="44"/>
    <cellStyle name="Comma 5 2" xfId="45"/>
    <cellStyle name="Comma 5 3" xfId="46"/>
    <cellStyle name="Comma 6" xfId="47"/>
    <cellStyle name="Comma 7" xfId="48"/>
    <cellStyle name="Comma 8" xfId="14"/>
    <cellStyle name="Comma 9" xfId="12"/>
    <cellStyle name="Excel Built-in Hyperlink" xfId="8"/>
    <cellStyle name="Excel Built-in Normal" xfId="9"/>
    <cellStyle name="field" xfId="49"/>
    <cellStyle name="field 2" xfId="50"/>
    <cellStyle name="field 3" xfId="51"/>
    <cellStyle name="field names" xfId="52"/>
    <cellStyle name="field names 2" xfId="53"/>
    <cellStyle name="footer" xfId="54"/>
    <cellStyle name="footer 2" xfId="55"/>
    <cellStyle name="heading" xfId="56"/>
    <cellStyle name="Heading 1" xfId="5" builtinId="16" customBuiltin="1"/>
    <cellStyle name="Heading 1 2" xfId="15"/>
    <cellStyle name="Heading 1 3" xfId="7"/>
    <cellStyle name="Heading 2 2" xfId="16"/>
    <cellStyle name="Heading 3 2" xfId="17"/>
    <cellStyle name="heading 5" xfId="57"/>
    <cellStyle name="Headings" xfId="58"/>
    <cellStyle name="Headings 2" xfId="59"/>
    <cellStyle name="Headings 3" xfId="60"/>
    <cellStyle name="Hyperlink" xfId="4" builtinId="8"/>
    <cellStyle name="Hyperlink 2" xfId="62"/>
    <cellStyle name="Hyperlink 2 2" xfId="63"/>
    <cellStyle name="Hyperlink 2 2 2" xfId="64"/>
    <cellStyle name="Hyperlink 2 3" xfId="65"/>
    <cellStyle name="Hyperlink 3" xfId="66"/>
    <cellStyle name="Hyperlink 3 2" xfId="67"/>
    <cellStyle name="Hyperlink 4" xfId="68"/>
    <cellStyle name="Hyperlink 5" xfId="61"/>
    <cellStyle name="Hyperlink 6" xfId="119"/>
    <cellStyle name="Normal" xfId="0" builtinId="0"/>
    <cellStyle name="Normal 10" xfId="69"/>
    <cellStyle name="Normal 11" xfId="13"/>
    <cellStyle name="Normal 12" xfId="6"/>
    <cellStyle name="Normal 16" xfId="70"/>
    <cellStyle name="Normal 16 2" xfId="71"/>
    <cellStyle name="Normal 2" xfId="1"/>
    <cellStyle name="Normal 2 2" xfId="72"/>
    <cellStyle name="Normal 2 2 2" xfId="73"/>
    <cellStyle name="Normal 2 2 2 2" xfId="74"/>
    <cellStyle name="Normal 2 2 2 3" xfId="75"/>
    <cellStyle name="Normal 2 2 3" xfId="76"/>
    <cellStyle name="Normal 2 2 3 2" xfId="77"/>
    <cellStyle name="Normal 2 2 4" xfId="78"/>
    <cellStyle name="Normal 2 3" xfId="79"/>
    <cellStyle name="Normal 2 3 2" xfId="80"/>
    <cellStyle name="Normal 2 4" xfId="81"/>
    <cellStyle name="Normal 2 5" xfId="11"/>
    <cellStyle name="Normal 3" xfId="82"/>
    <cellStyle name="Normal 3 2" xfId="83"/>
    <cellStyle name="Normal 3 3" xfId="84"/>
    <cellStyle name="Normal 3 4" xfId="85"/>
    <cellStyle name="Normal 4" xfId="2"/>
    <cellStyle name="Normal 4 2" xfId="3"/>
    <cellStyle name="Normal 4 2 2" xfId="88"/>
    <cellStyle name="Normal 4 2 3" xfId="87"/>
    <cellStyle name="Normal 4 3" xfId="89"/>
    <cellStyle name="Normal 4 4" xfId="86"/>
    <cellStyle name="Normal 5" xfId="90"/>
    <cellStyle name="Normal 5 2" xfId="91"/>
    <cellStyle name="Normal 6" xfId="92"/>
    <cellStyle name="Normal 6 2" xfId="93"/>
    <cellStyle name="Normal 6 3" xfId="94"/>
    <cellStyle name="Normal 7" xfId="95"/>
    <cellStyle name="Normal 7 2" xfId="96"/>
    <cellStyle name="Normal 7 3" xfId="97"/>
    <cellStyle name="Normal 8" xfId="98"/>
    <cellStyle name="Normal 8 2" xfId="99"/>
    <cellStyle name="Normal 8 3" xfId="100"/>
    <cellStyle name="Normal 9" xfId="101"/>
    <cellStyle name="Normal 9 2" xfId="102"/>
    <cellStyle name="Normal 9 3" xfId="103"/>
    <cellStyle name="Note 2" xfId="104"/>
    <cellStyle name="Note 2 2" xfId="105"/>
    <cellStyle name="Paragraph Han" xfId="106"/>
    <cellStyle name="Percent 2" xfId="107"/>
    <cellStyle name="Percent 2 2" xfId="108"/>
    <cellStyle name="Percent 3" xfId="109"/>
    <cellStyle name="Percent 3 2" xfId="110"/>
    <cellStyle name="Percent 3 3" xfId="111"/>
    <cellStyle name="Percent 4" xfId="120"/>
    <cellStyle name="Row_Headings" xfId="112"/>
    <cellStyle name="rowfield" xfId="113"/>
    <cellStyle name="rowfield 2" xfId="114"/>
    <cellStyle name="rowfield 3" xfId="115"/>
    <cellStyle name="Style5" xfId="10"/>
    <cellStyle name="Test" xfId="116"/>
    <cellStyle name="Test 2" xfId="117"/>
    <cellStyle name="Test 3" xfId="118"/>
  </cellStyles>
  <dxfs count="10">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ill>
        <patternFill>
          <bgColor rgb="FF92D050"/>
        </patternFill>
      </fill>
    </dxf>
    <dxf>
      <fill>
        <patternFill>
          <bgColor rgb="FF92D050"/>
        </patternFill>
      </fill>
    </dxf>
  </dxfs>
  <tableStyles count="0" defaultPivotStyle="PivotStyleLight16"/>
  <colors>
    <mruColors>
      <color rgb="FF902082"/>
      <color rgb="FF6E2585"/>
      <color rgb="FFD4BEDA"/>
      <color rgb="FF7D7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2:B14" totalsRowShown="0" headerRowDxfId="7" dataDxfId="6">
  <tableColumns count="2">
    <tableColumn id="2" name="Table number" dataDxfId="5"/>
    <tableColumn id="1" name="Table title" dataDxfId="4"/>
  </tableColumns>
  <tableStyleInfo showFirstColumn="0" showLastColumn="0" showRowStripes="1" showColumnStripes="0"/>
</table>
</file>

<file path=xl/tables/table2.xml><?xml version="1.0" encoding="utf-8"?>
<table xmlns="http://schemas.openxmlformats.org/spreadsheetml/2006/main" id="2" name="Table2" displayName="Table2" ref="A2:B129" totalsRowShown="0" headerRowDxfId="3" dataDxfId="2">
  <autoFilter ref="A2:B129"/>
  <sortState ref="A3:B127">
    <sortCondition ref="A2"/>
  </sortState>
  <tableColumns count="2">
    <tableColumn id="1" name="Table number" dataDxfId="1"/>
    <tableColumn id="2" name="Table 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33"/>
  <sheetViews>
    <sheetView tabSelected="1" zoomScale="90" zoomScaleNormal="90" workbookViewId="0">
      <pane ySplit="13" topLeftCell="A14" activePane="bottomLeft" state="frozen"/>
      <selection pane="bottomLeft"/>
    </sheetView>
  </sheetViews>
  <sheetFormatPr defaultColWidth="9.140625" defaultRowHeight="14.25"/>
  <cols>
    <col min="1" max="1" width="13" style="10" customWidth="1"/>
    <col min="2" max="2" width="77.7109375" style="10" customWidth="1"/>
    <col min="3" max="3" width="39.140625" style="10" customWidth="1"/>
    <col min="4" max="4" width="47" style="10" customWidth="1"/>
    <col min="5" max="5" width="37.140625" style="10" customWidth="1"/>
    <col min="6" max="6" width="28.5703125" style="10" customWidth="1"/>
    <col min="7" max="7" width="9.140625" style="9" customWidth="1"/>
    <col min="8" max="9" width="9.140625" style="8" hidden="1" customWidth="1"/>
    <col min="10" max="16384" width="9.140625" style="10"/>
  </cols>
  <sheetData>
    <row r="1" spans="1:22" s="24" customFormat="1" ht="21.95" customHeight="1">
      <c r="A1" s="56" t="s">
        <v>41</v>
      </c>
      <c r="B1" s="22"/>
      <c r="C1" s="22"/>
      <c r="D1" s="17"/>
      <c r="E1" s="22"/>
      <c r="F1" s="22"/>
      <c r="G1" s="23"/>
    </row>
    <row r="2" spans="1:22" s="17" customFormat="1" ht="20.100000000000001" customHeight="1">
      <c r="A2" s="53" t="s">
        <v>42</v>
      </c>
      <c r="G2" s="18"/>
    </row>
    <row r="3" spans="1:22" s="17" customFormat="1" ht="20.100000000000001" customHeight="1">
      <c r="A3" s="54" t="s">
        <v>39</v>
      </c>
      <c r="B3" s="19"/>
      <c r="C3" s="19"/>
      <c r="D3" s="19"/>
      <c r="E3" s="19"/>
      <c r="F3" s="19"/>
      <c r="G3" s="18"/>
    </row>
    <row r="4" spans="1:22" s="17" customFormat="1" ht="20.100000000000001" customHeight="1">
      <c r="A4" s="53" t="s">
        <v>38</v>
      </c>
      <c r="G4" s="18"/>
    </row>
    <row r="5" spans="1:22" s="17" customFormat="1" ht="20.100000000000001" customHeight="1">
      <c r="A5" s="54" t="s">
        <v>40</v>
      </c>
      <c r="B5" s="20"/>
      <c r="C5" s="20"/>
      <c r="D5" s="20"/>
      <c r="E5" s="20"/>
      <c r="F5" s="19"/>
      <c r="G5" s="18"/>
    </row>
    <row r="6" spans="1:22" s="17" customFormat="1" ht="20.100000000000001" customHeight="1">
      <c r="A6" s="55" t="s">
        <v>606</v>
      </c>
      <c r="B6" s="41"/>
      <c r="C6" s="21"/>
      <c r="D6" s="21"/>
      <c r="E6" s="21"/>
      <c r="F6" s="21"/>
      <c r="G6" s="18"/>
    </row>
    <row r="7" spans="1:22" s="8" customFormat="1">
      <c r="A7" s="13"/>
      <c r="B7" s="12"/>
      <c r="C7" s="13"/>
      <c r="D7" s="13"/>
      <c r="E7" s="13"/>
      <c r="F7" s="13"/>
      <c r="G7" s="9"/>
    </row>
    <row r="8" spans="1:22" s="8" customFormat="1" ht="20.100000000000001" customHeight="1">
      <c r="A8" s="39" t="s">
        <v>6</v>
      </c>
      <c r="B8" s="36"/>
      <c r="G8" s="9"/>
      <c r="V8" s="8" t="str">
        <f>LOWER(B8)</f>
        <v/>
      </c>
    </row>
    <row r="9" spans="1:22" s="8" customFormat="1" ht="20.100000000000001" customHeight="1">
      <c r="A9" s="39" t="s">
        <v>7</v>
      </c>
      <c r="B9" s="36"/>
      <c r="G9" s="9"/>
      <c r="V9" s="8" t="str">
        <f>LOWER(B9)</f>
        <v/>
      </c>
    </row>
    <row r="10" spans="1:22" s="8" customFormat="1" ht="20.100000000000001" customHeight="1">
      <c r="A10" s="39" t="s">
        <v>8</v>
      </c>
      <c r="B10" s="36"/>
      <c r="G10" s="9"/>
      <c r="V10" s="8" t="str">
        <f>LOWER(B10)</f>
        <v/>
      </c>
    </row>
    <row r="11" spans="1:22" s="8" customFormat="1" ht="20.100000000000001" customHeight="1">
      <c r="A11" s="39" t="s">
        <v>19</v>
      </c>
      <c r="B11" s="36"/>
      <c r="G11" s="9"/>
      <c r="V11" s="8" t="str">
        <f>LOWER(B11)</f>
        <v/>
      </c>
    </row>
    <row r="12" spans="1:22" s="8" customFormat="1">
      <c r="A12" s="10"/>
      <c r="B12" s="10"/>
      <c r="G12" s="9"/>
    </row>
    <row r="13" spans="1:22" ht="30">
      <c r="A13" s="40" t="s">
        <v>37</v>
      </c>
      <c r="B13" s="40" t="s">
        <v>1</v>
      </c>
      <c r="C13" s="40" t="s">
        <v>34</v>
      </c>
      <c r="D13" s="40" t="s">
        <v>18</v>
      </c>
      <c r="E13" s="40" t="s">
        <v>209</v>
      </c>
      <c r="F13" s="40" t="s">
        <v>234</v>
      </c>
      <c r="G13" s="8"/>
      <c r="H13" s="9"/>
    </row>
    <row r="14" spans="1:22" ht="43.5" customHeight="1">
      <c r="A14" s="37" t="str">
        <f>IF(ISNA(VLOOKUP((ROW(A16)-15),'List of tables'!$A$4:$I$223,2,FALSE))," ",VLOOKUP((ROW(A16)-15),'List of tables'!$A$4:$I$223,2,FALSE))</f>
        <v>MS-A01</v>
      </c>
      <c r="B14" s="11" t="str">
        <f>IF(ISNA(VLOOKUP((ROW(B16)-15),'List of tables'!$A$4:$I$223,3,FALSE))," ",VLOOKUP((ROW(B16)-15),'List of tables'!$A$4:$I$223,3,FALSE))</f>
        <v>Usual resident population</v>
      </c>
      <c r="C14" s="11" t="str">
        <f>IF(ISNA(VLOOKUP((ROW(I16)-15),'List of tables'!$A$4:$I$223,9,FALSE))," ",VLOOKUP((ROW(I16)-15),'List of tables'!$A$4:$I$223,9,FALSE))</f>
        <v>All usual residents</v>
      </c>
      <c r="D14" s="11" t="str">
        <f>IF(ISNA(VLOOKUP((ROW(D16)-15),'List of tables'!$A$4:$I$223,5,FALSE))," ",VLOOKUP((ROW(D16)-15),'List of tables'!$A$4:$I$223,5,FALSE))</f>
        <v>Data Zone, Super Data Zone, Settlement, Ward, District Electoral Area, Local Government District, Northern Ireland</v>
      </c>
      <c r="E14" s="11" t="str">
        <f>IF(ISNA(VLOOKUP((ROW(E16)-15),'List of tables'!$A$4:$I$223,8,FALSE))," ",VLOOKUP((ROW(E16)-15),'List of tables'!$A$4:$I$223,8,FALSE))</f>
        <v>Demography</v>
      </c>
      <c r="F14" s="35" t="str">
        <f>IF(LEN(H14)&lt;10,"",HYPERLINK(H14,I14))</f>
        <v>Download file (Excel 468 KB)</v>
      </c>
      <c r="H14" s="9" t="str">
        <f>IF(ISNA(VLOOKUP((ROW(H16)-15),'List of tables'!$A$4:$I$223,6,FALSE))," ",VLOOKUP((ROW(H16)-15),'List of tables'!$A$4:$I$223,6,FALSE))</f>
        <v>https://www.nisra.gov.uk/system/files/statistics/census-2021-ms-a01.xlsx</v>
      </c>
      <c r="I14" s="9" t="str">
        <f>IF(ISNA(VLOOKUP((ROW(I16)-15),'List of tables'!$A$4:$I$223,7,FALSE))," ",VLOOKUP((ROW(I16)-15),'List of tables'!$A$4:$I$223,7,FALSE))</f>
        <v>Download file (Excel 468 KB)</v>
      </c>
    </row>
    <row r="15" spans="1:22" ht="30" customHeight="1">
      <c r="A15" s="37" t="str">
        <f>IF(ISNA(VLOOKUP((ROW(A17)-15),'List of tables'!$A$4:$I$223,2,FALSE))," ",VLOOKUP((ROW(A17)-15),'List of tables'!$A$4:$I$223,2,FALSE))</f>
        <v>MS-A02</v>
      </c>
      <c r="B15" s="11" t="str">
        <f>IF(ISNA(VLOOKUP((ROW(B17)-15),'List of tables'!$A$4:$I$223,3,FALSE))," ",VLOOKUP((ROW(B17)-15),'List of tables'!$A$4:$I$223,3,FALSE))</f>
        <v>Age - five year age bands - all usual residents</v>
      </c>
      <c r="C15" s="11" t="str">
        <f>IF(ISNA(VLOOKUP((ROW(I17)-15),'List of tables'!$A$4:$I$223,9,FALSE))," ",VLOOKUP((ROW(I17)-15),'List of tables'!$A$4:$I$223,9,FALSE))</f>
        <v>All usual residents</v>
      </c>
      <c r="D15" s="11" t="str">
        <f>IF(ISNA(VLOOKUP((ROW(D17)-15),'List of tables'!$A$4:$I$223,5,FALSE))," ",VLOOKUP((ROW(D17)-15),'List of tables'!$A$4:$I$223,5,FALSE))</f>
        <v>Settlement, Ward, Local Government District, Northern Ireland</v>
      </c>
      <c r="E15" s="11" t="str">
        <f>IF(ISNA(VLOOKUP((ROW(E17)-15),'List of tables'!$A$4:$I$223,8,FALSE))," ",VLOOKUP((ROW(E17)-15),'List of tables'!$A$4:$I$223,8,FALSE))</f>
        <v>Demography</v>
      </c>
      <c r="F15" s="35" t="str">
        <f t="shared" ref="F15:F78" si="0">IF(LEN(H15)&lt;10,"",HYPERLINK(H15,I15))</f>
        <v>Download file (Excel 447 KB)</v>
      </c>
      <c r="H15" s="9" t="str">
        <f>IF(ISNA(VLOOKUP((ROW(H17)-15),'List of tables'!$A$4:$I$223,6,FALSE))," ",VLOOKUP((ROW(H17)-15),'List of tables'!$A$4:$I$223,6,FALSE))</f>
        <v>https://www.nisra.gov.uk/system/files/statistics/census-2021-ms-a02.xlsx</v>
      </c>
      <c r="I15" s="9" t="str">
        <f>IF(ISNA(VLOOKUP((ROW(I17)-15),'List of tables'!$A$4:$I$223,7,FALSE))," ",VLOOKUP((ROW(I17)-15),'List of tables'!$A$4:$I$223,7,FALSE))</f>
        <v>Download file (Excel 447 KB)</v>
      </c>
    </row>
    <row r="16" spans="1:22" ht="30" customHeight="1">
      <c r="A16" s="37" t="str">
        <f>IF(ISNA(VLOOKUP((ROW(A18)-15),'List of tables'!$A$4:$I$223,2,FALSE))," ",VLOOKUP((ROW(A18)-15),'List of tables'!$A$4:$I$223,2,FALSE))</f>
        <v>MS-A03</v>
      </c>
      <c r="B16" s="11" t="str">
        <f>IF(ISNA(VLOOKUP((ROW(B18)-15),'List of tables'!$A$4:$I$223,3,FALSE))," ",VLOOKUP((ROW(B18)-15),'List of tables'!$A$4:$I$223,3,FALSE))</f>
        <v>Age - five year age bands - females</v>
      </c>
      <c r="C16" s="11" t="str">
        <f>IF(ISNA(VLOOKUP((ROW(I18)-15),'List of tables'!$A$4:$I$223,9,FALSE))," ",VLOOKUP((ROW(I18)-15),'List of tables'!$A$4:$I$223,9,FALSE))</f>
        <v>All female usual residents</v>
      </c>
      <c r="D16" s="11" t="str">
        <f>IF(ISNA(VLOOKUP((ROW(D18)-15),'List of tables'!$A$4:$I$223,5,FALSE))," ",VLOOKUP((ROW(D18)-15),'List of tables'!$A$4:$I$223,5,FALSE))</f>
        <v>Local Government District</v>
      </c>
      <c r="E16" s="11" t="str">
        <f>IF(ISNA(VLOOKUP((ROW(E18)-15),'List of tables'!$A$4:$I$223,8,FALSE))," ",VLOOKUP((ROW(E18)-15),'List of tables'!$A$4:$I$223,8,FALSE))</f>
        <v>Demography</v>
      </c>
      <c r="F16" s="35" t="str">
        <f t="shared" si="0"/>
        <v>Download file (Excel 160 KB)</v>
      </c>
      <c r="H16" s="9" t="str">
        <f>IF(ISNA(VLOOKUP((ROW(H18)-15),'List of tables'!$A$4:$I$223,6,FALSE))," ",VLOOKUP((ROW(H18)-15),'List of tables'!$A$4:$I$223,6,FALSE))</f>
        <v>https://www.nisra.gov.uk/system/files/statistics/census-2021-ms-a03.xlsx</v>
      </c>
      <c r="I16" s="9" t="str">
        <f>IF(ISNA(VLOOKUP((ROW(I18)-15),'List of tables'!$A$4:$I$223,7,FALSE))," ",VLOOKUP((ROW(I18)-15),'List of tables'!$A$4:$I$223,7,FALSE))</f>
        <v>Download file (Excel 160 KB)</v>
      </c>
    </row>
    <row r="17" spans="1:9" ht="30" customHeight="1">
      <c r="A17" s="37" t="str">
        <f>IF(ISNA(VLOOKUP((ROW(A19)-15),'List of tables'!$A$4:$I$223,2,FALSE))," ",VLOOKUP((ROW(A19)-15),'List of tables'!$A$4:$I$223,2,FALSE))</f>
        <v>MS-A04</v>
      </c>
      <c r="B17" s="11" t="str">
        <f>IF(ISNA(VLOOKUP((ROW(B19)-15),'List of tables'!$A$4:$I$223,3,FALSE))," ",VLOOKUP((ROW(B19)-15),'List of tables'!$A$4:$I$223,3,FALSE))</f>
        <v>Age - five year age bands - males</v>
      </c>
      <c r="C17" s="11" t="str">
        <f>IF(ISNA(VLOOKUP((ROW(I19)-15),'List of tables'!$A$4:$I$223,9,FALSE))," ",VLOOKUP((ROW(I19)-15),'List of tables'!$A$4:$I$223,9,FALSE))</f>
        <v>All male usual residents</v>
      </c>
      <c r="D17" s="11" t="str">
        <f>IF(ISNA(VLOOKUP((ROW(D19)-15),'List of tables'!$A$4:$I$223,5,FALSE))," ",VLOOKUP((ROW(D19)-15),'List of tables'!$A$4:$I$223,5,FALSE))</f>
        <v>Local Government District</v>
      </c>
      <c r="E17" s="11" t="str">
        <f>IF(ISNA(VLOOKUP((ROW(E19)-15),'List of tables'!$A$4:$I$223,8,FALSE))," ",VLOOKUP((ROW(E19)-15),'List of tables'!$A$4:$I$223,8,FALSE))</f>
        <v>Demography</v>
      </c>
      <c r="F17" s="35" t="str">
        <f t="shared" si="0"/>
        <v>Download file (Excel 160 KB)</v>
      </c>
      <c r="H17" s="9" t="str">
        <f>IF(ISNA(VLOOKUP((ROW(H19)-15),'List of tables'!$A$4:$I$223,6,FALSE))," ",VLOOKUP((ROW(H19)-15),'List of tables'!$A$4:$I$223,6,FALSE))</f>
        <v>https://www.nisra.gov.uk/system/files/statistics/census-2021-ms-a04.xlsx</v>
      </c>
      <c r="I17" s="9" t="str">
        <f>IF(ISNA(VLOOKUP((ROW(I19)-15),'List of tables'!$A$4:$I$223,7,FALSE))," ",VLOOKUP((ROW(I19)-15),'List of tables'!$A$4:$I$223,7,FALSE))</f>
        <v>Download file (Excel 160 KB)</v>
      </c>
    </row>
    <row r="18" spans="1:9" ht="30" customHeight="1">
      <c r="A18" s="37" t="str">
        <f>IF(ISNA(VLOOKUP((ROW(A20)-15),'List of tables'!$A$4:$I$223,2,FALSE))," ",VLOOKUP((ROW(A20)-15),'List of tables'!$A$4:$I$223,2,FALSE))</f>
        <v>MS-A05</v>
      </c>
      <c r="B18" s="11" t="str">
        <f>IF(ISNA(VLOOKUP((ROW(B20)-15),'List of tables'!$A$4:$I$223,3,FALSE))," ",VLOOKUP((ROW(B20)-15),'List of tables'!$A$4:$I$223,3,FALSE))</f>
        <v>Age - single year</v>
      </c>
      <c r="C18" s="11" t="str">
        <f>IF(ISNA(VLOOKUP((ROW(I20)-15),'List of tables'!$A$4:$I$223,9,FALSE))," ",VLOOKUP((ROW(I20)-15),'List of tables'!$A$4:$I$223,9,FALSE))</f>
        <v>All usual residents</v>
      </c>
      <c r="D18" s="11" t="str">
        <f>IF(ISNA(VLOOKUP((ROW(D20)-15),'List of tables'!$A$4:$I$223,5,FALSE))," ",VLOOKUP((ROW(D20)-15),'List of tables'!$A$4:$I$223,5,FALSE))</f>
        <v>Settlement, Ward, Local Government District, Northern Ireland</v>
      </c>
      <c r="E18" s="11" t="str">
        <f>IF(ISNA(VLOOKUP((ROW(E20)-15),'List of tables'!$A$4:$I$223,8,FALSE))," ",VLOOKUP((ROW(E20)-15),'List of tables'!$A$4:$I$223,8,FALSE))</f>
        <v>Demography</v>
      </c>
      <c r="F18" s="35" t="str">
        <f t="shared" si="0"/>
        <v>Download file (Excel 1.5 MB)</v>
      </c>
      <c r="H18" s="9" t="str">
        <f>IF(ISNA(VLOOKUP((ROW(H20)-15),'List of tables'!$A$4:$I$223,6,FALSE))," ",VLOOKUP((ROW(H20)-15),'List of tables'!$A$4:$I$223,6,FALSE))</f>
        <v>https://www.nisra.gov.uk/system/files/statistics/census-2021-ms-a05.xlsx</v>
      </c>
      <c r="I18" s="9" t="str">
        <f>IF(ISNA(VLOOKUP((ROW(I20)-15),'List of tables'!$A$4:$I$223,7,FALSE))," ",VLOOKUP((ROW(I20)-15),'List of tables'!$A$4:$I$223,7,FALSE))</f>
        <v>Download file (Excel 1.5 MB)</v>
      </c>
    </row>
    <row r="19" spans="1:9" ht="30" customHeight="1">
      <c r="A19" s="37" t="str">
        <f>IF(ISNA(VLOOKUP((ROW(A21)-15),'List of tables'!$A$4:$I$223,2,FALSE))," ",VLOOKUP((ROW(A21)-15),'List of tables'!$A$4:$I$223,2,FALSE))</f>
        <v>MS-A06</v>
      </c>
      <c r="B19" s="11" t="str">
        <f>IF(ISNA(VLOOKUP((ROW(B21)-15),'List of tables'!$A$4:$I$223,3,FALSE))," ",VLOOKUP((ROW(B21)-15),'List of tables'!$A$4:$I$223,3,FALSE))</f>
        <v>Age structure</v>
      </c>
      <c r="C19" s="11" t="str">
        <f>IF(ISNA(VLOOKUP((ROW(I21)-15),'List of tables'!$A$4:$I$223,9,FALSE))," ",VLOOKUP((ROW(I21)-15),'List of tables'!$A$4:$I$223,9,FALSE))</f>
        <v>All usual residents</v>
      </c>
      <c r="D19" s="11" t="str">
        <f>IF(ISNA(VLOOKUP((ROW(D21)-15),'List of tables'!$A$4:$I$223,5,FALSE))," ",VLOOKUP((ROW(D21)-15),'List of tables'!$A$4:$I$223,5,FALSE))</f>
        <v>Local Government District</v>
      </c>
      <c r="E19" s="11" t="str">
        <f>IF(ISNA(VLOOKUP((ROW(E21)-15),'List of tables'!$A$4:$I$223,8,FALSE))," ",VLOOKUP((ROW(E21)-15),'List of tables'!$A$4:$I$223,8,FALSE))</f>
        <v>Demography</v>
      </c>
      <c r="F19" s="35" t="str">
        <f t="shared" si="0"/>
        <v>Download file (Excel 162 KB)</v>
      </c>
      <c r="H19" s="9" t="str">
        <f>IF(ISNA(VLOOKUP((ROW(H21)-15),'List of tables'!$A$4:$I$223,6,FALSE))," ",VLOOKUP((ROW(H21)-15),'List of tables'!$A$4:$I$223,6,FALSE))</f>
        <v>https://www.nisra.gov.uk/system/files/statistics/census-2021-ms-a06.xlsx</v>
      </c>
      <c r="I19" s="9" t="str">
        <f>IF(ISNA(VLOOKUP((ROW(I21)-15),'List of tables'!$A$4:$I$223,7,FALSE))," ",VLOOKUP((ROW(I21)-15),'List of tables'!$A$4:$I$223,7,FALSE))</f>
        <v>Download file (Excel 162 KB)</v>
      </c>
    </row>
    <row r="20" spans="1:9" ht="30" customHeight="1">
      <c r="A20" s="37" t="str">
        <f>IF(ISNA(VLOOKUP((ROW(A22)-15),'List of tables'!$A$4:$I$223,2,FALSE))," ",VLOOKUP((ROW(A22)-15),'List of tables'!$A$4:$I$223,2,FALSE))</f>
        <v>MS-A07</v>
      </c>
      <c r="B20" s="11" t="str">
        <f>IF(ISNA(VLOOKUP((ROW(B22)-15),'List of tables'!$A$4:$I$223,3,FALSE))," ",VLOOKUP((ROW(B22)-15),'List of tables'!$A$4:$I$223,3,FALSE))</f>
        <v>Sex</v>
      </c>
      <c r="C20" s="11" t="str">
        <f>IF(ISNA(VLOOKUP((ROW(I22)-15),'List of tables'!$A$4:$I$223,9,FALSE))," ",VLOOKUP((ROW(I22)-15),'List of tables'!$A$4:$I$223,9,FALSE))</f>
        <v>All usual residents</v>
      </c>
      <c r="D20" s="11" t="str">
        <f>IF(ISNA(VLOOKUP((ROW(D22)-15),'List of tables'!$A$4:$I$223,5,FALSE))," ",VLOOKUP((ROW(D22)-15),'List of tables'!$A$4:$I$223,5,FALSE))</f>
        <v>Settlement, Ward, Local Government District, Northern Ireland</v>
      </c>
      <c r="E20" s="11" t="str">
        <f>IF(ISNA(VLOOKUP((ROW(E22)-15),'List of tables'!$A$4:$I$223,8,FALSE))," ",VLOOKUP((ROW(E22)-15),'List of tables'!$A$4:$I$223,8,FALSE))</f>
        <v>Demography</v>
      </c>
      <c r="F20" s="35" t="str">
        <f t="shared" si="0"/>
        <v>Download file (Excel 511 KB)</v>
      </c>
      <c r="H20" s="9" t="str">
        <f>IF(ISNA(VLOOKUP((ROW(H22)-15),'List of tables'!$A$4:$I$223,6,FALSE))," ",VLOOKUP((ROW(H22)-15),'List of tables'!$A$4:$I$223,6,FALSE))</f>
        <v>https://www.nisra.gov.uk/system/files/statistics/census-2021-ms-a07.xlsx</v>
      </c>
      <c r="I20" s="9" t="str">
        <f>IF(ISNA(VLOOKUP((ROW(I22)-15),'List of tables'!$A$4:$I$223,7,FALSE))," ",VLOOKUP((ROW(I22)-15),'List of tables'!$A$4:$I$223,7,FALSE))</f>
        <v>Download file (Excel 511 KB)</v>
      </c>
    </row>
    <row r="21" spans="1:9" ht="30" customHeight="1">
      <c r="A21" s="37" t="str">
        <f>IF(ISNA(VLOOKUP((ROW(A23)-15),'List of tables'!$A$4:$I$223,2,FALSE))," ",VLOOKUP((ROW(A23)-15),'List of tables'!$A$4:$I$223,2,FALSE))</f>
        <v>MS-A08</v>
      </c>
      <c r="B21" s="11" t="str">
        <f>IF(ISNA(VLOOKUP((ROW(B23)-15),'List of tables'!$A$4:$I$223,3,FALSE))," ",VLOOKUP((ROW(B23)-15),'List of tables'!$A$4:$I$223,3,FALSE))</f>
        <v>Five year age bands and sex</v>
      </c>
      <c r="C21" s="11" t="str">
        <f>IF(ISNA(VLOOKUP((ROW(I23)-15),'List of tables'!$A$4:$I$223,9,FALSE))," ",VLOOKUP((ROW(I23)-15),'List of tables'!$A$4:$I$223,9,FALSE))</f>
        <v>All usual residents</v>
      </c>
      <c r="D21" s="11" t="str">
        <f>IF(ISNA(VLOOKUP((ROW(D23)-15),'List of tables'!$A$4:$I$223,5,FALSE))," ",VLOOKUP((ROW(D23)-15),'List of tables'!$A$4:$I$223,5,FALSE))</f>
        <v>Local Government District</v>
      </c>
      <c r="E21" s="11" t="str">
        <f>IF(ISNA(VLOOKUP((ROW(E23)-15),'List of tables'!$A$4:$I$223,8,FALSE))," ",VLOOKUP((ROW(E23)-15),'List of tables'!$A$4:$I$223,8,FALSE))</f>
        <v>Demography</v>
      </c>
      <c r="F21" s="35" t="str">
        <f t="shared" si="0"/>
        <v>Download file (Excel 918 KB)</v>
      </c>
      <c r="H21" s="9" t="str">
        <f>IF(ISNA(VLOOKUP((ROW(H23)-15),'List of tables'!$A$4:$I$223,6,FALSE))," ",VLOOKUP((ROW(H23)-15),'List of tables'!$A$4:$I$223,6,FALSE))</f>
        <v>https://www.nisra.gov.uk/system/files/statistics/census-2021-ms-a08.xlsx</v>
      </c>
      <c r="I21" s="9" t="str">
        <f>IF(ISNA(VLOOKUP((ROW(I23)-15),'List of tables'!$A$4:$I$223,7,FALSE))," ",VLOOKUP((ROW(I23)-15),'List of tables'!$A$4:$I$223,7,FALSE))</f>
        <v>Download file (Excel 918 KB)</v>
      </c>
    </row>
    <row r="22" spans="1:9" ht="45.6" customHeight="1">
      <c r="A22" s="37" t="str">
        <f>IF(ISNA(VLOOKUP((ROW(A24)-15),'List of tables'!$A$4:$I$223,2,FALSE))," ",VLOOKUP((ROW(A24)-15),'List of tables'!$A$4:$I$223,2,FALSE))</f>
        <v>MS-A09</v>
      </c>
      <c r="B22" s="11" t="str">
        <f>IF(ISNA(VLOOKUP((ROW(B24)-15),'List of tables'!$A$4:$I$223,3,FALSE))," ",VLOOKUP((ROW(B24)-15),'List of tables'!$A$4:$I$223,3,FALSE))</f>
        <v>Single year of age and sex</v>
      </c>
      <c r="C22" s="11" t="str">
        <f>IF(ISNA(VLOOKUP((ROW(I24)-15),'List of tables'!$A$4:$I$223,9,FALSE))," ",VLOOKUP((ROW(I24)-15),'List of tables'!$A$4:$I$223,9,FALSE))</f>
        <v>All usual residents</v>
      </c>
      <c r="D22" s="11" t="str">
        <f>IF(ISNA(VLOOKUP((ROW(D24)-15),'List of tables'!$A$4:$I$223,5,FALSE))," ",VLOOKUP((ROW(D24)-15),'List of tables'!$A$4:$I$223,5,FALSE))</f>
        <v>Data Zone, Super Data Zone, Settlement, Ward, District Electoral Area, Local Government District, Health and Social Care Trust, Northern Ireland</v>
      </c>
      <c r="E22" s="11" t="str">
        <f>IF(ISNA(VLOOKUP((ROW(E24)-15),'List of tables'!$A$4:$I$223,8,FALSE))," ",VLOOKUP((ROW(E24)-15),'List of tables'!$A$4:$I$223,8,FALSE))</f>
        <v>Demography</v>
      </c>
      <c r="F22" s="35" t="str">
        <f t="shared" si="0"/>
        <v>Download file (Excel 16.3 MB)</v>
      </c>
      <c r="H22" s="9" t="str">
        <f>IF(ISNA(VLOOKUP((ROW(H24)-15),'List of tables'!$A$4:$I$223,6,FALSE))," ",VLOOKUP((ROW(H24)-15),'List of tables'!$A$4:$I$223,6,FALSE))</f>
        <v>https://www.nisra.gov.uk/system/files/statistics/census-2021-ms-a09.xlsx</v>
      </c>
      <c r="I22" s="9" t="str">
        <f>IF(ISNA(VLOOKUP((ROW(I24)-15),'List of tables'!$A$4:$I$223,7,FALSE))," ",VLOOKUP((ROW(I24)-15),'List of tables'!$A$4:$I$223,7,FALSE))</f>
        <v>Download file (Excel 16.3 MB)</v>
      </c>
    </row>
    <row r="23" spans="1:9" ht="30" customHeight="1">
      <c r="A23" s="37" t="str">
        <f>IF(ISNA(VLOOKUP((ROW(A25)-15),'List of tables'!$A$4:$I$223,2,FALSE))," ",VLOOKUP((ROW(A25)-15),'List of tables'!$A$4:$I$223,2,FALSE))</f>
        <v>MS-A10</v>
      </c>
      <c r="B23" s="11" t="str">
        <f>IF(ISNA(VLOOKUP((ROW(B25)-15),'List of tables'!$A$4:$I$223,3,FALSE))," ",VLOOKUP((ROW(B25)-15),'List of tables'!$A$4:$I$223,3,FALSE))</f>
        <v>Broad age bands and sex</v>
      </c>
      <c r="C23" s="11" t="str">
        <f>IF(ISNA(VLOOKUP((ROW(I25)-15),'List of tables'!$A$4:$I$223,9,FALSE))," ",VLOOKUP((ROW(I25)-15),'List of tables'!$A$4:$I$223,9,FALSE))</f>
        <v>All usual residents</v>
      </c>
      <c r="D23" s="11" t="str">
        <f>IF(ISNA(VLOOKUP((ROW(D25)-15),'List of tables'!$A$4:$I$223,5,FALSE))," ",VLOOKUP((ROW(D25)-15),'List of tables'!$A$4:$I$223,5,FALSE))</f>
        <v>Settlement, Ward, Local Government District, Northern Ireland</v>
      </c>
      <c r="E23" s="11" t="str">
        <f>IF(ISNA(VLOOKUP((ROW(E25)-15),'List of tables'!$A$4:$I$223,8,FALSE))," ",VLOOKUP((ROW(E25)-15),'List of tables'!$A$4:$I$223,8,FALSE))</f>
        <v>Demography</v>
      </c>
      <c r="F23" s="35" t="str">
        <f t="shared" si="0"/>
        <v>Download file (Excel 390 KB)</v>
      </c>
      <c r="H23" s="9" t="str">
        <f>IF(ISNA(VLOOKUP((ROW(H25)-15),'List of tables'!$A$4:$I$223,6,FALSE))," ",VLOOKUP((ROW(H25)-15),'List of tables'!$A$4:$I$223,6,FALSE))</f>
        <v>https://www.nisra.gov.uk/system/files/statistics/census-2021-ms-a10.xlsx</v>
      </c>
      <c r="I23" s="9" t="str">
        <f>IF(ISNA(VLOOKUP((ROW(I25)-15),'List of tables'!$A$4:$I$223,7,FALSE))," ",VLOOKUP((ROW(I25)-15),'List of tables'!$A$4:$I$223,7,FALSE))</f>
        <v>Download file (Excel 390 KB)</v>
      </c>
    </row>
    <row r="24" spans="1:9" ht="30" customHeight="1">
      <c r="A24" s="37" t="str">
        <f>IF(ISNA(VLOOKUP((ROW(A26)-15),'List of tables'!$A$4:$I$223,2,FALSE))," ",VLOOKUP((ROW(A26)-15),'List of tables'!$A$4:$I$223,2,FALSE))</f>
        <v>MS-A11</v>
      </c>
      <c r="B24" s="11" t="str">
        <f>IF(ISNA(VLOOKUP((ROW(B26)-15),'List of tables'!$A$4:$I$223,3,FALSE))," ",VLOOKUP((ROW(B26)-15),'List of tables'!$A$4:$I$223,3,FALSE))</f>
        <v>Broad age bands and sex - 1851-2021</v>
      </c>
      <c r="C24" s="11" t="str">
        <f>IF(ISNA(VLOOKUP((ROW(I26)-15),'List of tables'!$A$4:$I$223,9,FALSE))," ",VLOOKUP((ROW(I26)-15),'List of tables'!$A$4:$I$223,9,FALSE))</f>
        <v>All usual residents</v>
      </c>
      <c r="D24" s="11" t="str">
        <f>IF(ISNA(VLOOKUP((ROW(D26)-15),'List of tables'!$A$4:$I$223,5,FALSE))," ",VLOOKUP((ROW(D26)-15),'List of tables'!$A$4:$I$223,5,FALSE))</f>
        <v>Northern Ireland</v>
      </c>
      <c r="E24" s="11" t="str">
        <f>IF(ISNA(VLOOKUP((ROW(E26)-15),'List of tables'!$A$4:$I$223,8,FALSE))," ",VLOOKUP((ROW(E26)-15),'List of tables'!$A$4:$I$223,8,FALSE))</f>
        <v>Demography</v>
      </c>
      <c r="F24" s="35" t="str">
        <f t="shared" si="0"/>
        <v>Download file (Excel 227 KB)</v>
      </c>
      <c r="H24" s="9" t="str">
        <f>IF(ISNA(VLOOKUP((ROW(H26)-15),'List of tables'!$A$4:$I$223,6,FALSE))," ",VLOOKUP((ROW(H26)-15),'List of tables'!$A$4:$I$223,6,FALSE))</f>
        <v>https://www.nisra.gov.uk/system/files/statistics/census-2021-ms-a11.xlsx</v>
      </c>
      <c r="I24" s="9" t="str">
        <f>IF(ISNA(VLOOKUP((ROW(I26)-15),'List of tables'!$A$4:$I$223,7,FALSE))," ",VLOOKUP((ROW(I26)-15),'List of tables'!$A$4:$I$223,7,FALSE))</f>
        <v>Download file (Excel 227 KB)</v>
      </c>
    </row>
    <row r="25" spans="1:9" ht="30" customHeight="1">
      <c r="A25" s="37" t="str">
        <f>IF(ISNA(VLOOKUP((ROW(A27)-15),'List of tables'!$A$4:$I$223,2,FALSE))," ",VLOOKUP((ROW(A27)-15),'List of tables'!$A$4:$I$223,2,FALSE))</f>
        <v>MS-A12</v>
      </c>
      <c r="B25" s="11" t="str">
        <f>IF(ISNA(VLOOKUP((ROW(B27)-15),'List of tables'!$A$4:$I$223,3,FALSE))," ",VLOOKUP((ROW(B27)-15),'List of tables'!$A$4:$I$223,3,FALSE))</f>
        <v>Sex ratio (males per 100 females) by five year age bands</v>
      </c>
      <c r="C25" s="11" t="str">
        <f>IF(ISNA(VLOOKUP((ROW(I27)-15),'List of tables'!$A$4:$I$223,9,FALSE))," ",VLOOKUP((ROW(I27)-15),'List of tables'!$A$4:$I$223,9,FALSE))</f>
        <v>Derived statistic from all usual residents</v>
      </c>
      <c r="D25" s="11" t="str">
        <f>IF(ISNA(VLOOKUP((ROW(D27)-15),'List of tables'!$A$4:$I$223,5,FALSE))," ",VLOOKUP((ROW(D27)-15),'List of tables'!$A$4:$I$223,5,FALSE))</f>
        <v>Local Government District</v>
      </c>
      <c r="E25" s="11" t="str">
        <f>IF(ISNA(VLOOKUP((ROW(E27)-15),'List of tables'!$A$4:$I$223,8,FALSE))," ",VLOOKUP((ROW(E27)-15),'List of tables'!$A$4:$I$223,8,FALSE))</f>
        <v>Demography</v>
      </c>
      <c r="F25" s="35" t="str">
        <f t="shared" si="0"/>
        <v>Download file (Excel 160 KB)</v>
      </c>
      <c r="H25" s="9" t="str">
        <f>IF(ISNA(VLOOKUP((ROW(H27)-15),'List of tables'!$A$4:$I$223,6,FALSE))," ",VLOOKUP((ROW(H27)-15),'List of tables'!$A$4:$I$223,6,FALSE))</f>
        <v>https://www.nisra.gov.uk/system/files/statistics/census-2021-ms-a12.xlsx</v>
      </c>
      <c r="I25" s="9" t="str">
        <f>IF(ISNA(VLOOKUP((ROW(I27)-15),'List of tables'!$A$4:$I$223,7,FALSE))," ",VLOOKUP((ROW(I27)-15),'List of tables'!$A$4:$I$223,7,FALSE))</f>
        <v>Download file (Excel 160 KB)</v>
      </c>
    </row>
    <row r="26" spans="1:9" ht="30" customHeight="1">
      <c r="A26" s="37" t="str">
        <f>IF(ISNA(VLOOKUP((ROW(A28)-15),'List of tables'!$A$4:$I$223,2,FALSE))," ",VLOOKUP((ROW(A28)-15),'List of tables'!$A$4:$I$223,2,FALSE))</f>
        <v>MS-A13</v>
      </c>
      <c r="B26" s="11" t="str">
        <f>IF(ISNA(VLOOKUP((ROW(B28)-15),'List of tables'!$A$4:$I$223,3,FALSE))," ",VLOOKUP((ROW(B28)-15),'List of tables'!$A$4:$I$223,3,FALSE))</f>
        <v>Median age by sex</v>
      </c>
      <c r="C26" s="11" t="str">
        <f>IF(ISNA(VLOOKUP((ROW(I28)-15),'List of tables'!$A$4:$I$223,9,FALSE))," ",VLOOKUP((ROW(I28)-15),'List of tables'!$A$4:$I$223,9,FALSE))</f>
        <v>Derived statistic from all usual residents</v>
      </c>
      <c r="D26" s="11" t="str">
        <f>IF(ISNA(VLOOKUP((ROW(D28)-15),'List of tables'!$A$4:$I$223,5,FALSE))," ",VLOOKUP((ROW(D28)-15),'List of tables'!$A$4:$I$223,5,FALSE))</f>
        <v>Local Government District</v>
      </c>
      <c r="E26" s="11" t="str">
        <f>IF(ISNA(VLOOKUP((ROW(E28)-15),'List of tables'!$A$4:$I$223,8,FALSE))," ",VLOOKUP((ROW(E28)-15),'List of tables'!$A$4:$I$223,8,FALSE))</f>
        <v>Demography</v>
      </c>
      <c r="F26" s="35" t="str">
        <f t="shared" si="0"/>
        <v>Download file (Excel 155 KB)</v>
      </c>
      <c r="H26" s="9" t="str">
        <f>IF(ISNA(VLOOKUP((ROW(H28)-15),'List of tables'!$A$4:$I$223,6,FALSE))," ",VLOOKUP((ROW(H28)-15),'List of tables'!$A$4:$I$223,6,FALSE))</f>
        <v>https://www.nisra.gov.uk/system/files/statistics/census-2021-ms-a13.xlsx</v>
      </c>
      <c r="I26" s="9" t="str">
        <f>IF(ISNA(VLOOKUP((ROW(I28)-15),'List of tables'!$A$4:$I$223,7,FALSE))," ",VLOOKUP((ROW(I28)-15),'List of tables'!$A$4:$I$223,7,FALSE))</f>
        <v>Download file (Excel 155 KB)</v>
      </c>
    </row>
    <row r="27" spans="1:9" ht="30" customHeight="1">
      <c r="A27" s="37" t="str">
        <f>IF(ISNA(VLOOKUP((ROW(A29)-15),'List of tables'!$A$4:$I$223,2,FALSE))," ",VLOOKUP((ROW(A29)-15),'List of tables'!$A$4:$I$223,2,FALSE))</f>
        <v>MS-A14</v>
      </c>
      <c r="B27" s="11" t="str">
        <f>IF(ISNA(VLOOKUP((ROW(B29)-15),'List of tables'!$A$4:$I$223,3,FALSE))," ",VLOOKUP((ROW(B29)-15),'List of tables'!$A$4:$I$223,3,FALSE))</f>
        <v>Population density</v>
      </c>
      <c r="C27" s="11" t="str">
        <f>IF(ISNA(VLOOKUP((ROW(I29)-15),'List of tables'!$A$4:$I$223,9,FALSE))," ",VLOOKUP((ROW(I29)-15),'List of tables'!$A$4:$I$223,9,FALSE))</f>
        <v>All usual residents</v>
      </c>
      <c r="D27" s="11" t="str">
        <f>IF(ISNA(VLOOKUP((ROW(D29)-15),'List of tables'!$A$4:$I$223,5,FALSE))," ",VLOOKUP((ROW(D29)-15),'List of tables'!$A$4:$I$223,5,FALSE))</f>
        <v>Data Zone, Super Data Zone, District Electoral Area, Local Government District, Northern Ireland</v>
      </c>
      <c r="E27" s="11" t="str">
        <f>IF(ISNA(VLOOKUP((ROW(E29)-15),'List of tables'!$A$4:$I$223,8,FALSE))," ",VLOOKUP((ROW(E29)-15),'List of tables'!$A$4:$I$223,8,FALSE))</f>
        <v>Demography</v>
      </c>
      <c r="F27" s="35" t="str">
        <f t="shared" si="0"/>
        <v>Download file (Excel 555 KB)</v>
      </c>
      <c r="H27" s="9" t="str">
        <f>IF(ISNA(VLOOKUP((ROW(H29)-15),'List of tables'!$A$4:$I$223,6,FALSE))," ",VLOOKUP((ROW(H29)-15),'List of tables'!$A$4:$I$223,6,FALSE))</f>
        <v>https://www.nisra.gov.uk/system/files/statistics/census-2021-ms-a14.xlsx</v>
      </c>
      <c r="I27" s="9" t="str">
        <f>IF(ISNA(VLOOKUP((ROW(I29)-15),'List of tables'!$A$4:$I$223,7,FALSE))," ",VLOOKUP((ROW(I29)-15),'List of tables'!$A$4:$I$223,7,FALSE))</f>
        <v>Download file (Excel 555 KB)</v>
      </c>
    </row>
    <row r="28" spans="1:9" ht="30" customHeight="1">
      <c r="A28" s="37" t="str">
        <f>IF(ISNA(VLOOKUP((ROW(A30)-15),'List of tables'!$A$4:$I$223,2,FALSE))," ",VLOOKUP((ROW(A30)-15),'List of tables'!$A$4:$I$223,2,FALSE))</f>
        <v>MS-A15</v>
      </c>
      <c r="B28" s="11" t="str">
        <f>IF(ISNA(VLOOKUP((ROW(B30)-15),'List of tables'!$A$4:$I$223,3,FALSE))," ",VLOOKUP((ROW(B30)-15),'List of tables'!$A$4:$I$223,3,FALSE))</f>
        <v>Residence type</v>
      </c>
      <c r="C28" s="11" t="str">
        <f>IF(ISNA(VLOOKUP((ROW(I30)-15),'List of tables'!$A$4:$I$223,9,FALSE))," ",VLOOKUP((ROW(I30)-15),'List of tables'!$A$4:$I$223,9,FALSE))</f>
        <v>All usual residents</v>
      </c>
      <c r="D28" s="11" t="str">
        <f>IF(ISNA(VLOOKUP((ROW(D30)-15),'List of tables'!$A$4:$I$223,5,FALSE))," ",VLOOKUP((ROW(D30)-15),'List of tables'!$A$4:$I$223,5,FALSE))</f>
        <v>Settlement, Ward, Local Government District, Northern Ireland</v>
      </c>
      <c r="E28" s="11" t="str">
        <f>IF(ISNA(VLOOKUP((ROW(E30)-15),'List of tables'!$A$4:$I$223,8,FALSE))," ",VLOOKUP((ROW(E30)-15),'List of tables'!$A$4:$I$223,8,FALSE))</f>
        <v>Demography</v>
      </c>
      <c r="F28" s="35" t="str">
        <f t="shared" si="0"/>
        <v>Download file (Excel 227 KB)</v>
      </c>
      <c r="H28" s="9" t="str">
        <f>IF(ISNA(VLOOKUP((ROW(H30)-15),'List of tables'!$A$4:$I$223,6,FALSE))," ",VLOOKUP((ROW(H30)-15),'List of tables'!$A$4:$I$223,6,FALSE))</f>
        <v>https://www.nisra.gov.uk/system/files/statistics/census-2021-ms-a15.xlsx</v>
      </c>
      <c r="I28" s="9" t="str">
        <f>IF(ISNA(VLOOKUP((ROW(I30)-15),'List of tables'!$A$4:$I$223,7,FALSE))," ",VLOOKUP((ROW(I30)-15),'List of tables'!$A$4:$I$223,7,FALSE))</f>
        <v>Download file (Excel 227 KB)</v>
      </c>
    </row>
    <row r="29" spans="1:9" ht="30" customHeight="1">
      <c r="A29" s="37" t="str">
        <f>IF(ISNA(VLOOKUP((ROW(A31)-15),'List of tables'!$A$4:$I$223,2,FALSE))," ",VLOOKUP((ROW(A31)-15),'List of tables'!$A$4:$I$223,2,FALSE))</f>
        <v>MS-A16</v>
      </c>
      <c r="B29" s="11" t="str">
        <f>IF(ISNA(VLOOKUP((ROW(B31)-15),'List of tables'!$A$4:$I$223,3,FALSE))," ",VLOOKUP((ROW(B31)-15),'List of tables'!$A$4:$I$223,3,FALSE))</f>
        <v>Country of birth - basic detail</v>
      </c>
      <c r="C29" s="11" t="str">
        <f>IF(ISNA(VLOOKUP((ROW(I31)-15),'List of tables'!$A$4:$I$223,9,FALSE))," ",VLOOKUP((ROW(I31)-15),'List of tables'!$A$4:$I$223,9,FALSE))</f>
        <v>All usual residents</v>
      </c>
      <c r="D29" s="11" t="str">
        <f>IF(ISNA(VLOOKUP((ROW(D31)-15),'List of tables'!$A$4:$I$223,5,FALSE))," ",VLOOKUP((ROW(D31)-15),'List of tables'!$A$4:$I$223,5,FALSE))</f>
        <v>Settlement, Ward, Local Government District, Northern Ireland</v>
      </c>
      <c r="E29" s="11" t="str">
        <f>IF(ISNA(VLOOKUP((ROW(E31)-15),'List of tables'!$A$4:$I$223,8,FALSE))," ",VLOOKUP((ROW(E31)-15),'List of tables'!$A$4:$I$223,8,FALSE))</f>
        <v>Demography</v>
      </c>
      <c r="F29" s="35" t="str">
        <f t="shared" si="0"/>
        <v>Download file (Excel 353 KB)</v>
      </c>
      <c r="H29" s="9" t="str">
        <f>IF(ISNA(VLOOKUP((ROW(H31)-15),'List of tables'!$A$4:$I$223,6,FALSE))," ",VLOOKUP((ROW(H31)-15),'List of tables'!$A$4:$I$223,6,FALSE))</f>
        <v>https://www.nisra.gov.uk/system/files/statistics/census-2021-ms-a16.xlsx</v>
      </c>
      <c r="I29" s="9" t="str">
        <f>IF(ISNA(VLOOKUP((ROW(I31)-15),'List of tables'!$A$4:$I$223,7,FALSE))," ",VLOOKUP((ROW(I31)-15),'List of tables'!$A$4:$I$223,7,FALSE))</f>
        <v>Download file (Excel 353 KB)</v>
      </c>
    </row>
    <row r="30" spans="1:9" ht="30" customHeight="1">
      <c r="A30" s="37" t="str">
        <f>IF(ISNA(VLOOKUP((ROW(A32)-15),'List of tables'!$A$4:$I$223,2,FALSE))," ",VLOOKUP((ROW(A32)-15),'List of tables'!$A$4:$I$223,2,FALSE))</f>
        <v>MS-A17</v>
      </c>
      <c r="B30" s="11" t="str">
        <f>IF(ISNA(VLOOKUP((ROW(B32)-15),'List of tables'!$A$4:$I$223,3,FALSE))," ",VLOOKUP((ROW(B32)-15),'List of tables'!$A$4:$I$223,3,FALSE))</f>
        <v>Country of birth - intermediate detail</v>
      </c>
      <c r="C30" s="11" t="str">
        <f>IF(ISNA(VLOOKUP((ROW(I32)-15),'List of tables'!$A$4:$I$223,9,FALSE))," ",VLOOKUP((ROW(I32)-15),'List of tables'!$A$4:$I$223,9,FALSE))</f>
        <v>All usual residents</v>
      </c>
      <c r="D30" s="11" t="str">
        <f>IF(ISNA(VLOOKUP((ROW(D32)-15),'List of tables'!$A$4:$I$223,5,FALSE))," ",VLOOKUP((ROW(D32)-15),'List of tables'!$A$4:$I$223,5,FALSE))</f>
        <v>Local Government District</v>
      </c>
      <c r="E30" s="11" t="str">
        <f>IF(ISNA(VLOOKUP((ROW(E32)-15),'List of tables'!$A$4:$I$223,8,FALSE))," ",VLOOKUP((ROW(E32)-15),'List of tables'!$A$4:$I$223,8,FALSE))</f>
        <v>Demography</v>
      </c>
      <c r="F30" s="35" t="str">
        <f t="shared" si="0"/>
        <v>Download file (Excel 169 KB)</v>
      </c>
      <c r="H30" s="9" t="str">
        <f>IF(ISNA(VLOOKUP((ROW(H32)-15),'List of tables'!$A$4:$I$223,6,FALSE))," ",VLOOKUP((ROW(H32)-15),'List of tables'!$A$4:$I$223,6,FALSE))</f>
        <v>https://www.nisra.gov.uk/system/files/statistics/census-2021-ms-a17.xlsx</v>
      </c>
      <c r="I30" s="9" t="str">
        <f>IF(ISNA(VLOOKUP((ROW(I32)-15),'List of tables'!$A$4:$I$223,7,FALSE))," ",VLOOKUP((ROW(I32)-15),'List of tables'!$A$4:$I$223,7,FALSE))</f>
        <v>Download file (Excel 169 KB)</v>
      </c>
    </row>
    <row r="31" spans="1:9" ht="30" customHeight="1">
      <c r="A31" s="37" t="str">
        <f>IF(ISNA(VLOOKUP((ROW(A33)-15),'List of tables'!$A$4:$I$223,2,FALSE))," ",VLOOKUP((ROW(A33)-15),'List of tables'!$A$4:$I$223,2,FALSE))</f>
        <v>MS-A18</v>
      </c>
      <c r="B31" s="11" t="str">
        <f>IF(ISNA(VLOOKUP((ROW(B33)-15),'List of tables'!$A$4:$I$223,3,FALSE))," ",VLOOKUP((ROW(B33)-15),'List of tables'!$A$4:$I$223,3,FALSE))</f>
        <v>Country of birth - full detail</v>
      </c>
      <c r="C31" s="11" t="str">
        <f>IF(ISNA(VLOOKUP((ROW(I33)-15),'List of tables'!$A$4:$I$223,9,FALSE))," ",VLOOKUP((ROW(I33)-15),'List of tables'!$A$4:$I$223,9,FALSE))</f>
        <v>All usual residents</v>
      </c>
      <c r="D31" s="11" t="str">
        <f>IF(ISNA(VLOOKUP((ROW(D33)-15),'List of tables'!$A$4:$I$223,5,FALSE))," ",VLOOKUP((ROW(D33)-15),'List of tables'!$A$4:$I$223,5,FALSE))</f>
        <v>Northern Ireland</v>
      </c>
      <c r="E31" s="11" t="str">
        <f>IF(ISNA(VLOOKUP((ROW(E33)-15),'List of tables'!$A$4:$I$223,8,FALSE))," ",VLOOKUP((ROW(E33)-15),'List of tables'!$A$4:$I$223,8,FALSE))</f>
        <v>Demography</v>
      </c>
      <c r="F31" s="35" t="str">
        <f t="shared" si="0"/>
        <v>Download file (Excel 159 KB)</v>
      </c>
      <c r="H31" s="9" t="str">
        <f>IF(ISNA(VLOOKUP((ROW(H33)-15),'List of tables'!$A$4:$I$223,6,FALSE))," ",VLOOKUP((ROW(H33)-15),'List of tables'!$A$4:$I$223,6,FALSE))</f>
        <v>https://www.nisra.gov.uk/system/files/statistics/census-2021-ms-a18.xlsx</v>
      </c>
      <c r="I31" s="9" t="str">
        <f>IF(ISNA(VLOOKUP((ROW(I33)-15),'List of tables'!$A$4:$I$223,7,FALSE))," ",VLOOKUP((ROW(I33)-15),'List of tables'!$A$4:$I$223,7,FALSE))</f>
        <v>Download file (Excel 159 KB)</v>
      </c>
    </row>
    <row r="32" spans="1:9" ht="30" customHeight="1">
      <c r="A32" s="37" t="str">
        <f>IF(ISNA(VLOOKUP((ROW(A34)-15),'List of tables'!$A$4:$I$223,2,FALSE))," ",VLOOKUP((ROW(A34)-15),'List of tables'!$A$4:$I$223,2,FALSE))</f>
        <v>MS-A19</v>
      </c>
      <c r="B32" s="11" t="str">
        <f>IF(ISNA(VLOOKUP((ROW(B34)-15),'List of tables'!$A$4:$I$223,3,FALSE))," ",VLOOKUP((ROW(B34)-15),'List of tables'!$A$4:$I$223,3,FALSE))</f>
        <v>Country of birth - 1851-2021</v>
      </c>
      <c r="C32" s="11" t="str">
        <f>IF(ISNA(VLOOKUP((ROW(I34)-15),'List of tables'!$A$4:$I$223,9,FALSE))," ",VLOOKUP((ROW(I34)-15),'List of tables'!$A$4:$I$223,9,FALSE))</f>
        <v>All usual residents</v>
      </c>
      <c r="D32" s="11" t="str">
        <f>IF(ISNA(VLOOKUP((ROW(D34)-15),'List of tables'!$A$4:$I$223,5,FALSE))," ",VLOOKUP((ROW(D34)-15),'List of tables'!$A$4:$I$223,5,FALSE))</f>
        <v>Northern Ireland</v>
      </c>
      <c r="E32" s="11" t="str">
        <f>IF(ISNA(VLOOKUP((ROW(E34)-15),'List of tables'!$A$4:$I$223,8,FALSE))," ",VLOOKUP((ROW(E34)-15),'List of tables'!$A$4:$I$223,8,FALSE))</f>
        <v>Demography</v>
      </c>
      <c r="F32" s="35" t="str">
        <f t="shared" si="0"/>
        <v>Download file (Excel 160 KB)</v>
      </c>
      <c r="H32" s="9" t="str">
        <f>IF(ISNA(VLOOKUP((ROW(H34)-15),'List of tables'!$A$4:$I$223,6,FALSE))," ",VLOOKUP((ROW(H34)-15),'List of tables'!$A$4:$I$223,6,FALSE))</f>
        <v>https://www.nisra.gov.uk/system/files/statistics/census-2021-ms-a19.xlsx</v>
      </c>
      <c r="I32" s="9" t="str">
        <f>IF(ISNA(VLOOKUP((ROW(I34)-15),'List of tables'!$A$4:$I$223,7,FALSE))," ",VLOOKUP((ROW(I34)-15),'List of tables'!$A$4:$I$223,7,FALSE))</f>
        <v>Download file (Excel 160 KB)</v>
      </c>
    </row>
    <row r="33" spans="1:9" ht="30" customHeight="1">
      <c r="A33" s="37" t="str">
        <f>IF(ISNA(VLOOKUP((ROW(A35)-15),'List of tables'!$A$4:$I$223,2,FALSE))," ",VLOOKUP((ROW(A35)-15),'List of tables'!$A$4:$I$223,2,FALSE))</f>
        <v>MS-A20</v>
      </c>
      <c r="B33" s="11" t="str">
        <f>IF(ISNA(VLOOKUP((ROW(B35)-15),'List of tables'!$A$4:$I$223,3,FALSE))," ",VLOOKUP((ROW(B35)-15),'List of tables'!$A$4:$I$223,3,FALSE))</f>
        <v>Passports held (person based) - basic detail (classification 1)</v>
      </c>
      <c r="C33" s="11" t="str">
        <f>IF(ISNA(VLOOKUP((ROW(I35)-15),'List of tables'!$A$4:$I$223,9,FALSE))," ",VLOOKUP((ROW(I35)-15),'List of tables'!$A$4:$I$223,9,FALSE))</f>
        <v>All usual residents</v>
      </c>
      <c r="D33" s="11" t="str">
        <f>IF(ISNA(VLOOKUP((ROW(D35)-15),'List of tables'!$A$4:$I$223,5,FALSE))," ",VLOOKUP((ROW(D35)-15),'List of tables'!$A$4:$I$223,5,FALSE))</f>
        <v>Settlement, Ward, Local Government District, Northern Ireland</v>
      </c>
      <c r="E33" s="11" t="str">
        <f>IF(ISNA(VLOOKUP((ROW(E35)-15),'List of tables'!$A$4:$I$223,8,FALSE))," ",VLOOKUP((ROW(E35)-15),'List of tables'!$A$4:$I$223,8,FALSE))</f>
        <v>Demography</v>
      </c>
      <c r="F33" s="35" t="str">
        <f t="shared" si="0"/>
        <v>Download file (Excel 310 KB)</v>
      </c>
      <c r="H33" s="9" t="str">
        <f>IF(ISNA(VLOOKUP((ROW(H35)-15),'List of tables'!$A$4:$I$223,6,FALSE))," ",VLOOKUP((ROW(H35)-15),'List of tables'!$A$4:$I$223,6,FALSE))</f>
        <v>https://www.nisra.gov.uk/system/files/statistics/census-2021-ms-a20.xlsx</v>
      </c>
      <c r="I33" s="9" t="str">
        <f>IF(ISNA(VLOOKUP((ROW(I35)-15),'List of tables'!$A$4:$I$223,7,FALSE))," ",VLOOKUP((ROW(I35)-15),'List of tables'!$A$4:$I$223,7,FALSE))</f>
        <v>Download file (Excel 310 KB)</v>
      </c>
    </row>
    <row r="34" spans="1:9" ht="30" customHeight="1">
      <c r="A34" s="37" t="str">
        <f>IF(ISNA(VLOOKUP((ROW(A36)-15),'List of tables'!$A$4:$I$223,2,FALSE))," ",VLOOKUP((ROW(A36)-15),'List of tables'!$A$4:$I$223,2,FALSE))</f>
        <v>MS-A21</v>
      </c>
      <c r="B34" s="11" t="str">
        <f>IF(ISNA(VLOOKUP((ROW(B36)-15),'List of tables'!$A$4:$I$223,3,FALSE))," ",VLOOKUP((ROW(B36)-15),'List of tables'!$A$4:$I$223,3,FALSE))</f>
        <v>Passports held (person based) - intermediate detail (classification 1)</v>
      </c>
      <c r="C34" s="11" t="str">
        <f>IF(ISNA(VLOOKUP((ROW(I36)-15),'List of tables'!$A$4:$I$223,9,FALSE))," ",VLOOKUP((ROW(I36)-15),'List of tables'!$A$4:$I$223,9,FALSE))</f>
        <v>All usual residents</v>
      </c>
      <c r="D34" s="11" t="str">
        <f>IF(ISNA(VLOOKUP((ROW(D36)-15),'List of tables'!$A$4:$I$223,5,FALSE))," ",VLOOKUP((ROW(D36)-15),'List of tables'!$A$4:$I$223,5,FALSE))</f>
        <v>Local Government District</v>
      </c>
      <c r="E34" s="11" t="str">
        <f>IF(ISNA(VLOOKUP((ROW(E36)-15),'List of tables'!$A$4:$I$223,8,FALSE))," ",VLOOKUP((ROW(E36)-15),'List of tables'!$A$4:$I$223,8,FALSE))</f>
        <v>Demography</v>
      </c>
      <c r="F34" s="35" t="str">
        <f t="shared" si="0"/>
        <v>Download file (Excel 165 KB)</v>
      </c>
      <c r="H34" s="9" t="str">
        <f>IF(ISNA(VLOOKUP((ROW(H36)-15),'List of tables'!$A$4:$I$223,6,FALSE))," ",VLOOKUP((ROW(H36)-15),'List of tables'!$A$4:$I$223,6,FALSE))</f>
        <v>https://www.nisra.gov.uk/system/files/statistics/census-2021-ms-a21.xlsx</v>
      </c>
      <c r="I34" s="9" t="str">
        <f>IF(ISNA(VLOOKUP((ROW(I36)-15),'List of tables'!$A$4:$I$223,7,FALSE))," ",VLOOKUP((ROW(I36)-15),'List of tables'!$A$4:$I$223,7,FALSE))</f>
        <v>Download file (Excel 165 KB)</v>
      </c>
    </row>
    <row r="35" spans="1:9" ht="30" customHeight="1">
      <c r="A35" s="37" t="str">
        <f>IF(ISNA(VLOOKUP((ROW(A37)-15),'List of tables'!$A$4:$I$223,2,FALSE))," ",VLOOKUP((ROW(A37)-15),'List of tables'!$A$4:$I$223,2,FALSE))</f>
        <v>MS-A22</v>
      </c>
      <c r="B35" s="11" t="str">
        <f>IF(ISNA(VLOOKUP((ROW(B37)-15),'List of tables'!$A$4:$I$223,3,FALSE))," ",VLOOKUP((ROW(B37)-15),'List of tables'!$A$4:$I$223,3,FALSE))</f>
        <v>Passports held (passports based) - (classification 2)</v>
      </c>
      <c r="C35" s="11" t="str">
        <f>IF(ISNA(VLOOKUP((ROW(I37)-15),'List of tables'!$A$4:$I$223,9,FALSE))," ",VLOOKUP((ROW(I37)-15),'List of tables'!$A$4:$I$223,9,FALSE))</f>
        <v>All usual residents</v>
      </c>
      <c r="D35" s="11" t="str">
        <f>IF(ISNA(VLOOKUP((ROW(D37)-15),'List of tables'!$A$4:$I$223,5,FALSE))," ",VLOOKUP((ROW(D37)-15),'List of tables'!$A$4:$I$223,5,FALSE))</f>
        <v>Settlement, Ward, Local Government District, Northern Ireland</v>
      </c>
      <c r="E35" s="11" t="str">
        <f>IF(ISNA(VLOOKUP((ROW(E37)-15),'List of tables'!$A$4:$I$223,8,FALSE))," ",VLOOKUP((ROW(E37)-15),'List of tables'!$A$4:$I$223,8,FALSE))</f>
        <v>Demography</v>
      </c>
      <c r="F35" s="35" t="str">
        <f t="shared" si="0"/>
        <v>Download file (Excel 334 KB)</v>
      </c>
      <c r="H35" s="9" t="str">
        <f>IF(ISNA(VLOOKUP((ROW(H37)-15),'List of tables'!$A$4:$I$223,6,FALSE))," ",VLOOKUP((ROW(H37)-15),'List of tables'!$A$4:$I$223,6,FALSE))</f>
        <v>https://www.nisra.gov.uk/system/files/statistics/census-2021-ms-a22.xlsx</v>
      </c>
      <c r="I35" s="9" t="str">
        <f>IF(ISNA(VLOOKUP((ROW(I37)-15),'List of tables'!$A$4:$I$223,7,FALSE))," ",VLOOKUP((ROW(I37)-15),'List of tables'!$A$4:$I$223,7,FALSE))</f>
        <v>Download file (Excel 334 KB)</v>
      </c>
    </row>
    <row r="36" spans="1:9" ht="30" customHeight="1">
      <c r="A36" s="37" t="str">
        <f>IF(ISNA(VLOOKUP((ROW(A38)-15),'List of tables'!$A$4:$I$223,2,FALSE))," ",VLOOKUP((ROW(A38)-15),'List of tables'!$A$4:$I$223,2,FALSE))</f>
        <v>MS-A23</v>
      </c>
      <c r="B36" s="11" t="str">
        <f>IF(ISNA(VLOOKUP((ROW(B38)-15),'List of tables'!$A$4:$I$223,3,FALSE))," ",VLOOKUP((ROW(B38)-15),'List of tables'!$A$4:$I$223,3,FALSE))</f>
        <v>Passports held - full detail</v>
      </c>
      <c r="C36" s="11" t="str">
        <f>IF(ISNA(VLOOKUP((ROW(I38)-15),'List of tables'!$A$4:$I$223,9,FALSE))," ",VLOOKUP((ROW(I38)-15),'List of tables'!$A$4:$I$223,9,FALSE))</f>
        <v>All usual residents</v>
      </c>
      <c r="D36" s="11" t="str">
        <f>IF(ISNA(VLOOKUP((ROW(D38)-15),'List of tables'!$A$4:$I$223,5,FALSE))," ",VLOOKUP((ROW(D38)-15),'List of tables'!$A$4:$I$223,5,FALSE))</f>
        <v>Northern Ireland</v>
      </c>
      <c r="E36" s="11" t="str">
        <f>IF(ISNA(VLOOKUP((ROW(E38)-15),'List of tables'!$A$4:$I$223,8,FALSE))," ",VLOOKUP((ROW(E38)-15),'List of tables'!$A$4:$I$223,8,FALSE))</f>
        <v>Demography</v>
      </c>
      <c r="F36" s="35" t="str">
        <f t="shared" si="0"/>
        <v>Download file (Excel 162 KB)</v>
      </c>
      <c r="H36" s="9" t="str">
        <f>IF(ISNA(VLOOKUP((ROW(H38)-15),'List of tables'!$A$4:$I$223,6,FALSE))," ",VLOOKUP((ROW(H38)-15),'List of tables'!$A$4:$I$223,6,FALSE))</f>
        <v>https://www.nisra.gov.uk/system/files/statistics/census-2021-ms-a23.xlsx</v>
      </c>
      <c r="I36" s="9" t="str">
        <f>IF(ISNA(VLOOKUP((ROW(I38)-15),'List of tables'!$A$4:$I$223,7,FALSE))," ",VLOOKUP((ROW(I38)-15),'List of tables'!$A$4:$I$223,7,FALSE))</f>
        <v>Download file (Excel 162 KB)</v>
      </c>
    </row>
    <row r="37" spans="1:9" ht="30" customHeight="1">
      <c r="A37" s="37" t="str">
        <f>IF(ISNA(VLOOKUP((ROW(A39)-15),'List of tables'!$A$4:$I$223,2,FALSE))," ",VLOOKUP((ROW(A39)-15),'List of tables'!$A$4:$I$223,2,FALSE))</f>
        <v>MS-A24</v>
      </c>
      <c r="B37" s="11" t="str">
        <f>IF(ISNA(VLOOKUP((ROW(B39)-15),'List of tables'!$A$4:$I$223,3,FALSE))," ",VLOOKUP((ROW(B39)-15),'List of tables'!$A$4:$I$223,3,FALSE))</f>
        <v>Number of dependent children - households</v>
      </c>
      <c r="C37" s="11" t="str">
        <f>IF(ISNA(VLOOKUP((ROW(I39)-15),'List of tables'!$A$4:$I$223,9,FALSE))," ",VLOOKUP((ROW(I39)-15),'List of tables'!$A$4:$I$223,9,FALSE))</f>
        <v>All households</v>
      </c>
      <c r="D37" s="11" t="str">
        <f>IF(ISNA(VLOOKUP((ROW(D39)-15),'List of tables'!$A$4:$I$223,5,FALSE))," ",VLOOKUP((ROW(D39)-15),'List of tables'!$A$4:$I$223,5,FALSE))</f>
        <v>Settlement, Ward, Local Government District, Northern Ireland</v>
      </c>
      <c r="E37" s="11" t="str">
        <f>IF(ISNA(VLOOKUP((ROW(E39)-15),'List of tables'!$A$4:$I$223,8,FALSE))," ",VLOOKUP((ROW(E39)-15),'List of tables'!$A$4:$I$223,8,FALSE))</f>
        <v>Demography</v>
      </c>
      <c r="F37" s="35" t="str">
        <f t="shared" si="0"/>
        <v>Download file (Excel 344 KB)</v>
      </c>
      <c r="H37" s="9" t="str">
        <f>IF(ISNA(VLOOKUP((ROW(H39)-15),'List of tables'!$A$4:$I$223,6,FALSE))," ",VLOOKUP((ROW(H39)-15),'List of tables'!$A$4:$I$223,6,FALSE))</f>
        <v>https://www.nisra.gov.uk/system/files/statistics/census-2021-ms-a24.xlsx</v>
      </c>
      <c r="I37" s="9" t="str">
        <f>IF(ISNA(VLOOKUP((ROW(I39)-15),'List of tables'!$A$4:$I$223,7,FALSE))," ",VLOOKUP((ROW(I39)-15),'List of tables'!$A$4:$I$223,7,FALSE))</f>
        <v>Download file (Excel 344 KB)</v>
      </c>
    </row>
    <row r="38" spans="1:9" ht="30" customHeight="1">
      <c r="A38" s="37" t="str">
        <f>IF(ISNA(VLOOKUP((ROW(A40)-15),'List of tables'!$A$4:$I$223,2,FALSE))," ",VLOOKUP((ROW(A40)-15),'List of tables'!$A$4:$I$223,2,FALSE))</f>
        <v>MS-A25</v>
      </c>
      <c r="B38" s="11" t="str">
        <f>IF(ISNA(VLOOKUP((ROW(B40)-15),'List of tables'!$A$4:$I$223,3,FALSE))," ",VLOOKUP((ROW(B40)-15),'List of tables'!$A$4:$I$223,3,FALSE))</f>
        <v>Household composition - usual residents</v>
      </c>
      <c r="C38" s="11" t="str">
        <f>IF(ISNA(VLOOKUP((ROW(I40)-15),'List of tables'!$A$4:$I$223,9,FALSE))," ",VLOOKUP((ROW(I40)-15),'List of tables'!$A$4:$I$223,9,FALSE))</f>
        <v>All usual residents in households</v>
      </c>
      <c r="D38" s="11" t="str">
        <f>IF(ISNA(VLOOKUP((ROW(D40)-15),'List of tables'!$A$4:$I$223,5,FALSE))," ",VLOOKUP((ROW(D40)-15),'List of tables'!$A$4:$I$223,5,FALSE))</f>
        <v>Settlement, Ward, Local Government District, Northern Ireland</v>
      </c>
      <c r="E38" s="11" t="str">
        <f>IF(ISNA(VLOOKUP((ROW(E40)-15),'List of tables'!$A$4:$I$223,8,FALSE))," ",VLOOKUP((ROW(E40)-15),'List of tables'!$A$4:$I$223,8,FALSE))</f>
        <v>Demography</v>
      </c>
      <c r="F38" s="35" t="str">
        <f t="shared" si="0"/>
        <v>Download file (Excel 491 KB)</v>
      </c>
      <c r="H38" s="9" t="str">
        <f>IF(ISNA(VLOOKUP((ROW(H40)-15),'List of tables'!$A$4:$I$223,6,FALSE))," ",VLOOKUP((ROW(H40)-15),'List of tables'!$A$4:$I$223,6,FALSE))</f>
        <v>https://www.nisra.gov.uk/system/files/statistics/census-2021-ms-a25.xlsx</v>
      </c>
      <c r="I38" s="9" t="str">
        <f>IF(ISNA(VLOOKUP((ROW(I40)-15),'List of tables'!$A$4:$I$223,7,FALSE))," ",VLOOKUP((ROW(I40)-15),'List of tables'!$A$4:$I$223,7,FALSE))</f>
        <v>Download file (Excel 491 KB)</v>
      </c>
    </row>
    <row r="39" spans="1:9" ht="30" customHeight="1">
      <c r="A39" s="37" t="str">
        <f>IF(ISNA(VLOOKUP((ROW(A41)-15),'List of tables'!$A$4:$I$223,2,FALSE))," ",VLOOKUP((ROW(A41)-15),'List of tables'!$A$4:$I$223,2,FALSE))</f>
        <v>MS-A26</v>
      </c>
      <c r="B39" s="11" t="str">
        <f>IF(ISNA(VLOOKUP((ROW(B41)-15),'List of tables'!$A$4:$I$223,3,FALSE))," ",VLOOKUP((ROW(B41)-15),'List of tables'!$A$4:$I$223,3,FALSE))</f>
        <v>Household composition - households</v>
      </c>
      <c r="C39" s="11" t="str">
        <f>IF(ISNA(VLOOKUP((ROW(I41)-15),'List of tables'!$A$4:$I$223,9,FALSE))," ",VLOOKUP((ROW(I41)-15),'List of tables'!$A$4:$I$223,9,FALSE))</f>
        <v>All households</v>
      </c>
      <c r="D39" s="11" t="str">
        <f>IF(ISNA(VLOOKUP((ROW(D41)-15),'List of tables'!$A$4:$I$223,5,FALSE))," ",VLOOKUP((ROW(D41)-15),'List of tables'!$A$4:$I$223,5,FALSE))</f>
        <v>Settlement, Ward, Local Government District, Northern Ireland</v>
      </c>
      <c r="E39" s="11" t="str">
        <f>IF(ISNA(VLOOKUP((ROW(E41)-15),'List of tables'!$A$4:$I$223,8,FALSE))," ",VLOOKUP((ROW(E41)-15),'List of tables'!$A$4:$I$223,8,FALSE))</f>
        <v>Demography</v>
      </c>
      <c r="F39" s="35" t="str">
        <f t="shared" si="0"/>
        <v>Download file (Excel 476 KB)</v>
      </c>
      <c r="H39" s="9" t="str">
        <f>IF(ISNA(VLOOKUP((ROW(H41)-15),'List of tables'!$A$4:$I$223,6,FALSE))," ",VLOOKUP((ROW(H41)-15),'List of tables'!$A$4:$I$223,6,FALSE))</f>
        <v>https://www.nisra.gov.uk/system/files/statistics/census-2021-ms-a26.xlsx</v>
      </c>
      <c r="I39" s="9" t="str">
        <f>IF(ISNA(VLOOKUP((ROW(I41)-15),'List of tables'!$A$4:$I$223,7,FALSE))," ",VLOOKUP((ROW(I41)-15),'List of tables'!$A$4:$I$223,7,FALSE))</f>
        <v>Download file (Excel 476 KB)</v>
      </c>
    </row>
    <row r="40" spans="1:9" ht="30" customHeight="1">
      <c r="A40" s="37" t="str">
        <f>IF(ISNA(VLOOKUP((ROW(A42)-15),'List of tables'!$A$4:$I$223,2,FALSE))," ",VLOOKUP((ROW(A42)-15),'List of tables'!$A$4:$I$223,2,FALSE))</f>
        <v>MS-A27</v>
      </c>
      <c r="B40" s="11" t="str">
        <f>IF(ISNA(VLOOKUP((ROW(B42)-15),'List of tables'!$A$4:$I$223,3,FALSE))," ",VLOOKUP((ROW(B42)-15),'List of tables'!$A$4:$I$223,3,FALSE))</f>
        <v>Adult lifestage</v>
      </c>
      <c r="C40" s="11" t="str">
        <f>IF(ISNA(VLOOKUP((ROW(I42)-15),'List of tables'!$A$4:$I$223,9,FALSE))," ",VLOOKUP((ROW(I42)-15),'List of tables'!$A$4:$I$223,9,FALSE))</f>
        <v>All usual residents aged 16 and over in households</v>
      </c>
      <c r="D40" s="11" t="str">
        <f>IF(ISNA(VLOOKUP((ROW(D42)-15),'List of tables'!$A$4:$I$223,5,FALSE))," ",VLOOKUP((ROW(D42)-15),'List of tables'!$A$4:$I$223,5,FALSE))</f>
        <v>Local Government District</v>
      </c>
      <c r="E40" s="11" t="str">
        <f>IF(ISNA(VLOOKUP((ROW(E42)-15),'List of tables'!$A$4:$I$223,8,FALSE))," ",VLOOKUP((ROW(E42)-15),'List of tables'!$A$4:$I$223,8,FALSE))</f>
        <v>Demography</v>
      </c>
      <c r="F40" s="35" t="str">
        <f t="shared" si="0"/>
        <v>Download file (Excel 162 KB)</v>
      </c>
      <c r="H40" s="9" t="str">
        <f>IF(ISNA(VLOOKUP((ROW(H42)-15),'List of tables'!$A$4:$I$223,6,FALSE))," ",VLOOKUP((ROW(H42)-15),'List of tables'!$A$4:$I$223,6,FALSE))</f>
        <v>https://www.nisra.gov.uk/system/files/statistics/census-2021-ms-a27.xlsx</v>
      </c>
      <c r="I40" s="9" t="str">
        <f>IF(ISNA(VLOOKUP((ROW(I42)-15),'List of tables'!$A$4:$I$223,7,FALSE))," ",VLOOKUP((ROW(I42)-15),'List of tables'!$A$4:$I$223,7,FALSE))</f>
        <v>Download file (Excel 162 KB)</v>
      </c>
    </row>
    <row r="41" spans="1:9" ht="30" customHeight="1">
      <c r="A41" s="37" t="str">
        <f>IF(ISNA(VLOOKUP((ROW(A43)-15),'List of tables'!$A$4:$I$223,2,FALSE))," ",VLOOKUP((ROW(A43)-15),'List of tables'!$A$4:$I$223,2,FALSE))</f>
        <v>MS-A28</v>
      </c>
      <c r="B41" s="11" t="str">
        <f>IF(ISNA(VLOOKUP((ROW(B43)-15),'List of tables'!$A$4:$I$223,3,FALSE))," ",VLOOKUP((ROW(B43)-15),'List of tables'!$A$4:$I$223,3,FALSE))</f>
        <v>Household lifestage</v>
      </c>
      <c r="C41" s="11" t="str">
        <f>IF(ISNA(VLOOKUP((ROW(I43)-15),'List of tables'!$A$4:$I$223,9,FALSE))," ",VLOOKUP((ROW(I43)-15),'List of tables'!$A$4:$I$223,9,FALSE))</f>
        <v>All households</v>
      </c>
      <c r="D41" s="11" t="str">
        <f>IF(ISNA(VLOOKUP((ROW(D43)-15),'List of tables'!$A$4:$I$223,5,FALSE))," ",VLOOKUP((ROW(D43)-15),'List of tables'!$A$4:$I$223,5,FALSE))</f>
        <v>Local Government District</v>
      </c>
      <c r="E41" s="11" t="str">
        <f>IF(ISNA(VLOOKUP((ROW(E43)-15),'List of tables'!$A$4:$I$223,8,FALSE))," ",VLOOKUP((ROW(E43)-15),'List of tables'!$A$4:$I$223,8,FALSE))</f>
        <v>Demography</v>
      </c>
      <c r="F41" s="35" t="str">
        <f t="shared" si="0"/>
        <v>Download file (Excel 161 KB)</v>
      </c>
      <c r="H41" s="9" t="str">
        <f>IF(ISNA(VLOOKUP((ROW(H43)-15),'List of tables'!$A$4:$I$223,6,FALSE))," ",VLOOKUP((ROW(H43)-15),'List of tables'!$A$4:$I$223,6,FALSE))</f>
        <v>https://www.nisra.gov.uk/system/files/statistics/census-2021-ms-a28.xlsx</v>
      </c>
      <c r="I41" s="9" t="str">
        <f>IF(ISNA(VLOOKUP((ROW(I43)-15),'List of tables'!$A$4:$I$223,7,FALSE))," ",VLOOKUP((ROW(I43)-15),'List of tables'!$A$4:$I$223,7,FALSE))</f>
        <v>Download file (Excel 161 KB)</v>
      </c>
    </row>
    <row r="42" spans="1:9" ht="30" customHeight="1">
      <c r="A42" s="37" t="str">
        <f>IF(ISNA(VLOOKUP((ROW(A44)-15),'List of tables'!$A$4:$I$223,2,FALSE))," ",VLOOKUP((ROW(A44)-15),'List of tables'!$A$4:$I$223,2,FALSE))</f>
        <v>MS-A29</v>
      </c>
      <c r="B42" s="11" t="str">
        <f>IF(ISNA(VLOOKUP((ROW(B44)-15),'List of tables'!$A$4:$I$223,3,FALSE))," ",VLOOKUP((ROW(B44)-15),'List of tables'!$A$4:$I$223,3,FALSE))</f>
        <v>Living arrangements</v>
      </c>
      <c r="C42" s="11" t="str">
        <f>IF(ISNA(VLOOKUP((ROW(I44)-15),'List of tables'!$A$4:$I$223,9,FALSE))," ",VLOOKUP((ROW(I44)-15),'List of tables'!$A$4:$I$223,9,FALSE))</f>
        <v>All usual residents aged 16 and over in households</v>
      </c>
      <c r="D42" s="11" t="str">
        <f>IF(ISNA(VLOOKUP((ROW(D44)-15),'List of tables'!$A$4:$I$223,5,FALSE))," ",VLOOKUP((ROW(D44)-15),'List of tables'!$A$4:$I$223,5,FALSE))</f>
        <v>Settlement, Ward, Local Government District, Northern Ireland</v>
      </c>
      <c r="E42" s="11" t="str">
        <f>IF(ISNA(VLOOKUP((ROW(E44)-15),'List of tables'!$A$4:$I$223,8,FALSE))," ",VLOOKUP((ROW(E44)-15),'List of tables'!$A$4:$I$223,8,FALSE))</f>
        <v>Demography</v>
      </c>
      <c r="F42" s="35" t="str">
        <f t="shared" si="0"/>
        <v>Download file (Excel 325 KB)</v>
      </c>
      <c r="H42" s="9" t="str">
        <f>IF(ISNA(VLOOKUP((ROW(H44)-15),'List of tables'!$A$4:$I$223,6,FALSE))," ",VLOOKUP((ROW(H44)-15),'List of tables'!$A$4:$I$223,6,FALSE))</f>
        <v>https://www.nisra.gov.uk/system/files/statistics/census-2021-ms-a29.xlsx</v>
      </c>
      <c r="I42" s="9" t="str">
        <f>IF(ISNA(VLOOKUP((ROW(I44)-15),'List of tables'!$A$4:$I$223,7,FALSE))," ",VLOOKUP((ROW(I44)-15),'List of tables'!$A$4:$I$223,7,FALSE))</f>
        <v>Download file (Excel 325 KB)</v>
      </c>
    </row>
    <row r="43" spans="1:9" ht="30" customHeight="1">
      <c r="A43" s="37" t="str">
        <f>IF(ISNA(VLOOKUP((ROW(A45)-15),'List of tables'!$A$4:$I$223,2,FALSE))," ",VLOOKUP((ROW(A45)-15),'List of tables'!$A$4:$I$223,2,FALSE))</f>
        <v>MS-A30</v>
      </c>
      <c r="B43" s="11" t="str">
        <f>IF(ISNA(VLOOKUP((ROW(B45)-15),'List of tables'!$A$4:$I$223,3,FALSE))," ",VLOOKUP((ROW(B45)-15),'List of tables'!$A$4:$I$223,3,FALSE))</f>
        <v>Marital and civil partnership status</v>
      </c>
      <c r="C43" s="11" t="str">
        <f>IF(ISNA(VLOOKUP((ROW(I45)-15),'List of tables'!$A$4:$I$223,9,FALSE))," ",VLOOKUP((ROW(I45)-15),'List of tables'!$A$4:$I$223,9,FALSE))</f>
        <v>All usual residents aged 16 and over</v>
      </c>
      <c r="D43" s="11" t="str">
        <f>IF(ISNA(VLOOKUP((ROW(D45)-15),'List of tables'!$A$4:$I$223,5,FALSE))," ",VLOOKUP((ROW(D45)-15),'List of tables'!$A$4:$I$223,5,FALSE))</f>
        <v>Settlement, Ward, Local Government District, Northern Ireland</v>
      </c>
      <c r="E43" s="11" t="str">
        <f>IF(ISNA(VLOOKUP((ROW(E45)-15),'List of tables'!$A$4:$I$223,8,FALSE))," ",VLOOKUP((ROW(E45)-15),'List of tables'!$A$4:$I$223,8,FALSE))</f>
        <v>Demography</v>
      </c>
      <c r="F43" s="35" t="str">
        <f t="shared" si="0"/>
        <v>Download file (Excel 287 KB)</v>
      </c>
      <c r="H43" s="9" t="str">
        <f>IF(ISNA(VLOOKUP((ROW(H45)-15),'List of tables'!$A$4:$I$223,6,FALSE))," ",VLOOKUP((ROW(H45)-15),'List of tables'!$A$4:$I$223,6,FALSE))</f>
        <v>https://www.nisra.gov.uk/system/files/statistics/census-2021-ms-a30.xlsx</v>
      </c>
      <c r="I43" s="9" t="str">
        <f>IF(ISNA(VLOOKUP((ROW(I45)-15),'List of tables'!$A$4:$I$223,7,FALSE))," ",VLOOKUP((ROW(I45)-15),'List of tables'!$A$4:$I$223,7,FALSE))</f>
        <v>Download file (Excel 287 KB)</v>
      </c>
    </row>
    <row r="44" spans="1:9" ht="30" customHeight="1">
      <c r="A44" s="37" t="str">
        <f>IF(ISNA(VLOOKUP((ROW(A46)-15),'List of tables'!$A$4:$I$223,2,FALSE))," ",VLOOKUP((ROW(A46)-15),'List of tables'!$A$4:$I$223,2,FALSE))</f>
        <v>MS-A31</v>
      </c>
      <c r="B44" s="11" t="str">
        <f>IF(ISNA(VLOOKUP((ROW(B46)-15),'List of tables'!$A$4:$I$223,3,FALSE))," ",VLOOKUP((ROW(B46)-15),'List of tables'!$A$4:$I$223,3,FALSE))</f>
        <v>Country of birth (basic detail) by broad age bands</v>
      </c>
      <c r="C44" s="11" t="str">
        <f>IF(ISNA(VLOOKUP((ROW(I46)-15),'List of tables'!$A$4:$I$223,9,FALSE))," ",VLOOKUP((ROW(I46)-15),'List of tables'!$A$4:$I$223,9,FALSE))</f>
        <v>All usual residents</v>
      </c>
      <c r="D44" s="11" t="str">
        <f>IF(ISNA(VLOOKUP((ROW(D46)-15),'List of tables'!$A$4:$I$223,5,FALSE))," ",VLOOKUP((ROW(D46)-15),'List of tables'!$A$4:$I$223,5,FALSE))</f>
        <v>Ward, Local Government District, Northern Ireland</v>
      </c>
      <c r="E44" s="11" t="str">
        <f>IF(ISNA(VLOOKUP((ROW(E46)-15),'List of tables'!$A$4:$I$223,8,FALSE))," ",VLOOKUP((ROW(E46)-15),'List of tables'!$A$4:$I$223,8,FALSE))</f>
        <v>Demography</v>
      </c>
      <c r="F44" s="35" t="str">
        <f t="shared" si="0"/>
        <v>Download file (Excel 621 KB)</v>
      </c>
      <c r="H44" s="9" t="str">
        <f>IF(ISNA(VLOOKUP((ROW(H46)-15),'List of tables'!$A$4:$I$223,6,FALSE))," ",VLOOKUP((ROW(H46)-15),'List of tables'!$A$4:$I$223,6,FALSE))</f>
        <v>https://www.nisra.gov.uk/system/files/statistics/census-2021-ms-a31.xlsx</v>
      </c>
      <c r="I44" s="9" t="str">
        <f>IF(ISNA(VLOOKUP((ROW(I46)-15),'List of tables'!$A$4:$I$223,7,FALSE))," ",VLOOKUP((ROW(I46)-15),'List of tables'!$A$4:$I$223,7,FALSE))</f>
        <v>Download file (Excel 621 KB)</v>
      </c>
    </row>
    <row r="45" spans="1:9" ht="30" customHeight="1">
      <c r="A45" s="37" t="str">
        <f>IF(ISNA(VLOOKUP((ROW(A47)-15),'List of tables'!$A$4:$I$223,2,FALSE))," ",VLOOKUP((ROW(A47)-15),'List of tables'!$A$4:$I$223,2,FALSE))</f>
        <v>MS-A32</v>
      </c>
      <c r="B45" s="11" t="str">
        <f>IF(ISNA(VLOOKUP((ROW(B47)-15),'List of tables'!$A$4:$I$223,3,FALSE))," ",VLOOKUP((ROW(B47)-15),'List of tables'!$A$4:$I$223,3,FALSE))</f>
        <v>Passports held (person based) - basic detail (classification 1) by broad age bands</v>
      </c>
      <c r="C45" s="11" t="str">
        <f>IF(ISNA(VLOOKUP((ROW(I47)-15),'List of tables'!$A$4:$I$223,9,FALSE))," ",VLOOKUP((ROW(I47)-15),'List of tables'!$A$4:$I$223,9,FALSE))</f>
        <v>All usual residents</v>
      </c>
      <c r="D45" s="11" t="str">
        <f>IF(ISNA(VLOOKUP((ROW(D47)-15),'List of tables'!$A$4:$I$223,5,FALSE))," ",VLOOKUP((ROW(D47)-15),'List of tables'!$A$4:$I$223,5,FALSE))</f>
        <v>Ward, Local Government District, Northern Ireland</v>
      </c>
      <c r="E45" s="11" t="str">
        <f>IF(ISNA(VLOOKUP((ROW(E47)-15),'List of tables'!$A$4:$I$223,8,FALSE))," ",VLOOKUP((ROW(E47)-15),'List of tables'!$A$4:$I$223,8,FALSE))</f>
        <v>Demography</v>
      </c>
      <c r="F45" s="35" t="str">
        <f t="shared" si="0"/>
        <v>Download file (Excel 515 KB)</v>
      </c>
      <c r="H45" s="9" t="str">
        <f>IF(ISNA(VLOOKUP((ROW(H47)-15),'List of tables'!$A$4:$I$223,6,FALSE))," ",VLOOKUP((ROW(H47)-15),'List of tables'!$A$4:$I$223,6,FALSE))</f>
        <v>https://www.nisra.gov.uk/system/files/statistics/census-2021-ms-a32.xlsx</v>
      </c>
      <c r="I45" s="9" t="str">
        <f>IF(ISNA(VLOOKUP((ROW(I47)-15),'List of tables'!$A$4:$I$223,7,FALSE))," ",VLOOKUP((ROW(I47)-15),'List of tables'!$A$4:$I$223,7,FALSE))</f>
        <v>Download file (Excel 515 KB)</v>
      </c>
    </row>
    <row r="46" spans="1:9" ht="30" customHeight="1">
      <c r="A46" s="37" t="str">
        <f>IF(ISNA(VLOOKUP((ROW(A48)-15),'List of tables'!$A$4:$I$223,2,FALSE))," ",VLOOKUP((ROW(A48)-15),'List of tables'!$A$4:$I$223,2,FALSE))</f>
        <v>MS-A33</v>
      </c>
      <c r="B46" s="11" t="str">
        <f>IF(ISNA(VLOOKUP((ROW(B48)-15),'List of tables'!$A$4:$I$223,3,FALSE))," ",VLOOKUP((ROW(B48)-15),'List of tables'!$A$4:$I$223,3,FALSE))</f>
        <v>Marital and civil partnership status by broad age bands</v>
      </c>
      <c r="C46" s="11" t="str">
        <f>IF(ISNA(VLOOKUP((ROW(I48)-15),'List of tables'!$A$4:$I$223,9,FALSE))," ",VLOOKUP((ROW(I48)-15),'List of tables'!$A$4:$I$223,9,FALSE))</f>
        <v>All usual residents aged 16 and over</v>
      </c>
      <c r="D46" s="11" t="str">
        <f>IF(ISNA(VLOOKUP((ROW(D48)-15),'List of tables'!$A$4:$I$223,5,FALSE))," ",VLOOKUP((ROW(D48)-15),'List of tables'!$A$4:$I$223,5,FALSE))</f>
        <v>Local Government District</v>
      </c>
      <c r="E46" s="11" t="str">
        <f>IF(ISNA(VLOOKUP((ROW(E48)-15),'List of tables'!$A$4:$I$223,8,FALSE))," ",VLOOKUP((ROW(E48)-15),'List of tables'!$A$4:$I$223,8,FALSE))</f>
        <v>Demography</v>
      </c>
      <c r="F46" s="35" t="str">
        <f t="shared" si="0"/>
        <v>Download file (Excel 164 KB)</v>
      </c>
      <c r="H46" s="9" t="str">
        <f>IF(ISNA(VLOOKUP((ROW(H48)-15),'List of tables'!$A$4:$I$223,6,FALSE))," ",VLOOKUP((ROW(H48)-15),'List of tables'!$A$4:$I$223,6,FALSE))</f>
        <v>https://www.nisra.gov.uk/system/files/statistics/census-2021-ms-a33.xlsx</v>
      </c>
      <c r="I46" s="9" t="str">
        <f>IF(ISNA(VLOOKUP((ROW(I48)-15),'List of tables'!$A$4:$I$223,7,FALSE))," ",VLOOKUP((ROW(I48)-15),'List of tables'!$A$4:$I$223,7,FALSE))</f>
        <v>Download file (Excel 164 KB)</v>
      </c>
    </row>
    <row r="47" spans="1:9" ht="30" customHeight="1">
      <c r="A47" s="37" t="str">
        <f>IF(ISNA(VLOOKUP((ROW(A49)-15),'List of tables'!$A$4:$I$223,2,FALSE))," ",VLOOKUP((ROW(A49)-15),'List of tables'!$A$4:$I$223,2,FALSE))</f>
        <v>MS-B01</v>
      </c>
      <c r="B47" s="11" t="str">
        <f>IF(ISNA(VLOOKUP((ROW(B49)-15),'List of tables'!$A$4:$I$223,3,FALSE))," ",VLOOKUP((ROW(B49)-15),'List of tables'!$A$4:$I$223,3,FALSE))</f>
        <v>Ethnic group</v>
      </c>
      <c r="C47" s="11" t="str">
        <f>IF(ISNA(VLOOKUP((ROW(I49)-15),'List of tables'!$A$4:$I$223,9,FALSE))," ",VLOOKUP((ROW(I49)-15),'List of tables'!$A$4:$I$223,9,FALSE))</f>
        <v>All usual residents</v>
      </c>
      <c r="D47" s="11" t="str">
        <f>IF(ISNA(VLOOKUP((ROW(D49)-15),'List of tables'!$A$4:$I$223,5,FALSE))," ",VLOOKUP((ROW(D49)-15),'List of tables'!$A$4:$I$223,5,FALSE))</f>
        <v>Settlement, Ward, Local Government District, Northern Ireland</v>
      </c>
      <c r="E47" s="11" t="str">
        <f>IF(ISNA(VLOOKUP((ROW(E49)-15),'List of tables'!$A$4:$I$223,8,FALSE))," ",VLOOKUP((ROW(E49)-15),'List of tables'!$A$4:$I$223,8,FALSE))</f>
        <v>Ethnicity, identity, language and religion</v>
      </c>
      <c r="F47" s="35" t="str">
        <f t="shared" si="0"/>
        <v>Download file (Excel 340 KB)</v>
      </c>
      <c r="H47" s="9" t="str">
        <f>IF(ISNA(VLOOKUP((ROW(H49)-15),'List of tables'!$A$4:$I$223,6,FALSE))," ",VLOOKUP((ROW(H49)-15),'List of tables'!$A$4:$I$223,6,FALSE))</f>
        <v>https://www.nisra.gov.uk/system/files/statistics/census-2021-ms-b01.xlsx</v>
      </c>
      <c r="I47" s="9" t="str">
        <f>IF(ISNA(VLOOKUP((ROW(I49)-15),'List of tables'!$A$4:$I$223,7,FALSE))," ",VLOOKUP((ROW(I49)-15),'List of tables'!$A$4:$I$223,7,FALSE))</f>
        <v>Download file (Excel 340 KB)</v>
      </c>
    </row>
    <row r="48" spans="1:9" ht="30" customHeight="1">
      <c r="A48" s="37" t="str">
        <f>IF(ISNA(VLOOKUP((ROW(A50)-15),'List of tables'!$A$4:$I$223,2,FALSE))," ",VLOOKUP((ROW(A50)-15),'List of tables'!$A$4:$I$223,2,FALSE))</f>
        <v>MS-B02</v>
      </c>
      <c r="B48" s="11" t="str">
        <f>IF(ISNA(VLOOKUP((ROW(B50)-15),'List of tables'!$A$4:$I$223,3,FALSE))," ",VLOOKUP((ROW(B50)-15),'List of tables'!$A$4:$I$223,3,FALSE))</f>
        <v>Ethnic group - full detail</v>
      </c>
      <c r="C48" s="11" t="str">
        <f>IF(ISNA(VLOOKUP((ROW(I50)-15),'List of tables'!$A$4:$I$223,9,FALSE))," ",VLOOKUP((ROW(I50)-15),'List of tables'!$A$4:$I$223,9,FALSE))</f>
        <v>All usual residents</v>
      </c>
      <c r="D48" s="11" t="str">
        <f>IF(ISNA(VLOOKUP((ROW(D50)-15),'List of tables'!$A$4:$I$223,5,FALSE))," ",VLOOKUP((ROW(D50)-15),'List of tables'!$A$4:$I$223,5,FALSE))</f>
        <v>Northern Ireland</v>
      </c>
      <c r="E48" s="11" t="str">
        <f>IF(ISNA(VLOOKUP((ROW(E50)-15),'List of tables'!$A$4:$I$223,8,FALSE))," ",VLOOKUP((ROW(E50)-15),'List of tables'!$A$4:$I$223,8,FALSE))</f>
        <v>Ethnicity, identity, language and religion</v>
      </c>
      <c r="F48" s="35" t="str">
        <f t="shared" si="0"/>
        <v>Download file (Excel 158 KB)</v>
      </c>
      <c r="H48" s="9" t="str">
        <f>IF(ISNA(VLOOKUP((ROW(H50)-15),'List of tables'!$A$4:$I$223,6,FALSE))," ",VLOOKUP((ROW(H50)-15),'List of tables'!$A$4:$I$223,6,FALSE))</f>
        <v>https://www.nisra.gov.uk/system/files/statistics/census-2021-ms-b02.xlsx</v>
      </c>
      <c r="I48" s="9" t="str">
        <f>IF(ISNA(VLOOKUP((ROW(I50)-15),'List of tables'!$A$4:$I$223,7,FALSE))," ",VLOOKUP((ROW(I50)-15),'List of tables'!$A$4:$I$223,7,FALSE))</f>
        <v>Download file (Excel 158 KB)</v>
      </c>
    </row>
    <row r="49" spans="1:9" ht="30" customHeight="1">
      <c r="A49" s="37" t="str">
        <f>IF(ISNA(VLOOKUP((ROW(A51)-15),'List of tables'!$A$4:$I$223,2,FALSE))," ",VLOOKUP((ROW(A51)-15),'List of tables'!$A$4:$I$223,2,FALSE))</f>
        <v>MS-B04</v>
      </c>
      <c r="B49" s="11" t="str">
        <f>IF(ISNA(VLOOKUP((ROW(B51)-15),'List of tables'!$A$4:$I$223,3,FALSE))," ",VLOOKUP((ROW(B51)-15),'List of tables'!$A$4:$I$223,3,FALSE))</f>
        <v>Multiple ethnic groups</v>
      </c>
      <c r="C49" s="11" t="str">
        <f>IF(ISNA(VLOOKUP((ROW(I51)-15),'List of tables'!$A$4:$I$223,9,FALSE))," ",VLOOKUP((ROW(I51)-15),'List of tables'!$A$4:$I$223,9,FALSE))</f>
        <v>All households</v>
      </c>
      <c r="D49" s="11" t="str">
        <f>IF(ISNA(VLOOKUP((ROW(D51)-15),'List of tables'!$A$4:$I$223,5,FALSE))," ",VLOOKUP((ROW(D51)-15),'List of tables'!$A$4:$I$223,5,FALSE))</f>
        <v>Local Government District</v>
      </c>
      <c r="E49" s="11" t="str">
        <f>IF(ISNA(VLOOKUP((ROW(E51)-15),'List of tables'!$A$4:$I$223,8,FALSE))," ",VLOOKUP((ROW(E51)-15),'List of tables'!$A$4:$I$223,8,FALSE))</f>
        <v>Ethnicity, identity, language and religion</v>
      </c>
      <c r="F49" s="35" t="str">
        <f t="shared" si="0"/>
        <v>Download file (Excel 161 KB)</v>
      </c>
      <c r="H49" s="9" t="str">
        <f>IF(ISNA(VLOOKUP((ROW(H51)-15),'List of tables'!$A$4:$I$223,6,FALSE))," ",VLOOKUP((ROW(H51)-15),'List of tables'!$A$4:$I$223,6,FALSE))</f>
        <v>https://www.nisra.gov.uk/system/files/statistics/census-2021-ms-b04.xlsx</v>
      </c>
      <c r="I49" s="9" t="str">
        <f>IF(ISNA(VLOOKUP((ROW(I51)-15),'List of tables'!$A$4:$I$223,7,FALSE))," ",VLOOKUP((ROW(I51)-15),'List of tables'!$A$4:$I$223,7,FALSE))</f>
        <v>Download file (Excel 161 KB)</v>
      </c>
    </row>
    <row r="50" spans="1:9" ht="30" customHeight="1">
      <c r="A50" s="37" t="str">
        <f>IF(ISNA(VLOOKUP((ROW(A52)-15),'List of tables'!$A$4:$I$223,2,FALSE))," ",VLOOKUP((ROW(A52)-15),'List of tables'!$A$4:$I$223,2,FALSE))</f>
        <v>MS-B05</v>
      </c>
      <c r="B50" s="11" t="str">
        <f>IF(ISNA(VLOOKUP((ROW(B52)-15),'List of tables'!$A$4:$I$223,3,FALSE))," ",VLOOKUP((ROW(B52)-15),'List of tables'!$A$4:$I$223,3,FALSE))</f>
        <v>Knowledge of Irish</v>
      </c>
      <c r="C50" s="11" t="str">
        <f>IF(ISNA(VLOOKUP((ROW(I52)-15),'List of tables'!$A$4:$I$223,9,FALSE))," ",VLOOKUP((ROW(I52)-15),'List of tables'!$A$4:$I$223,9,FALSE))</f>
        <v>All usual residents aged 3 and over</v>
      </c>
      <c r="D50" s="11" t="str">
        <f>IF(ISNA(VLOOKUP((ROW(D52)-15),'List of tables'!$A$4:$I$223,5,FALSE))," ",VLOOKUP((ROW(D52)-15),'List of tables'!$A$4:$I$223,5,FALSE))</f>
        <v>Settlement, Ward, Local Government District, Northern Ireland</v>
      </c>
      <c r="E50" s="11" t="str">
        <f>IF(ISNA(VLOOKUP((ROW(E52)-15),'List of tables'!$A$4:$I$223,8,FALSE))," ",VLOOKUP((ROW(E52)-15),'List of tables'!$A$4:$I$223,8,FALSE))</f>
        <v>Ethnicity, identity, language and religion</v>
      </c>
      <c r="F50" s="35" t="str">
        <f t="shared" si="0"/>
        <v>Download file (Excel 302 KB)</v>
      </c>
      <c r="H50" s="9" t="str">
        <f>IF(ISNA(VLOOKUP((ROW(H52)-15),'List of tables'!$A$4:$I$223,6,FALSE))," ",VLOOKUP((ROW(H52)-15),'List of tables'!$A$4:$I$223,6,FALSE))</f>
        <v>https://www.nisra.gov.uk/system/files/statistics/census-2021-ms-b05.xlsx</v>
      </c>
      <c r="I50" s="9" t="str">
        <f>IF(ISNA(VLOOKUP((ROW(I52)-15),'List of tables'!$A$4:$I$223,7,FALSE))," ",VLOOKUP((ROW(I52)-15),'List of tables'!$A$4:$I$223,7,FALSE))</f>
        <v>Download file (Excel 302 KB)</v>
      </c>
    </row>
    <row r="51" spans="1:9" ht="30" customHeight="1">
      <c r="A51" s="37" t="str">
        <f>IF(ISNA(VLOOKUP((ROW(A53)-15),'List of tables'!$A$4:$I$223,2,FALSE))," ",VLOOKUP((ROW(A53)-15),'List of tables'!$A$4:$I$223,2,FALSE))</f>
        <v>MS-B07</v>
      </c>
      <c r="B51" s="11" t="str">
        <f>IF(ISNA(VLOOKUP((ROW(B53)-15),'List of tables'!$A$4:$I$223,3,FALSE))," ",VLOOKUP((ROW(B53)-15),'List of tables'!$A$4:$I$223,3,FALSE))</f>
        <v>Frequency of speaking Irish</v>
      </c>
      <c r="C51" s="11" t="str">
        <f>IF(ISNA(VLOOKUP((ROW(I53)-15),'List of tables'!$A$4:$I$223,9,FALSE))," ",VLOOKUP((ROW(I53)-15),'List of tables'!$A$4:$I$223,9,FALSE))</f>
        <v>All usual residents aged 3 and over</v>
      </c>
      <c r="D51" s="11" t="str">
        <f>IF(ISNA(VLOOKUP((ROW(D53)-15),'List of tables'!$A$4:$I$223,5,FALSE))," ",VLOOKUP((ROW(D53)-15),'List of tables'!$A$4:$I$223,5,FALSE))</f>
        <v>Settlement, Ward, Local Government District, Northern Ireland</v>
      </c>
      <c r="E51" s="11" t="str">
        <f>IF(ISNA(VLOOKUP((ROW(E53)-15),'List of tables'!$A$4:$I$223,8,FALSE))," ",VLOOKUP((ROW(E53)-15),'List of tables'!$A$4:$I$223,8,FALSE))</f>
        <v>Ethnicity, identity, language and religion</v>
      </c>
      <c r="F51" s="35" t="str">
        <f t="shared" si="0"/>
        <v>Download file (Excel 288 KB)</v>
      </c>
      <c r="H51" s="9" t="str">
        <f>IF(ISNA(VLOOKUP((ROW(H53)-15),'List of tables'!$A$4:$I$223,6,FALSE))," ",VLOOKUP((ROW(H53)-15),'List of tables'!$A$4:$I$223,6,FALSE))</f>
        <v>https://www.nisra.gov.uk/system/files/statistics/census-2021-ms-b07.xlsx</v>
      </c>
      <c r="I51" s="9" t="str">
        <f>IF(ISNA(VLOOKUP((ROW(I53)-15),'List of tables'!$A$4:$I$223,7,FALSE))," ",VLOOKUP((ROW(I53)-15),'List of tables'!$A$4:$I$223,7,FALSE))</f>
        <v>Download file (Excel 288 KB)</v>
      </c>
    </row>
    <row r="52" spans="1:9" ht="30" customHeight="1">
      <c r="A52" s="37" t="str">
        <f>IF(ISNA(VLOOKUP((ROW(A54)-15),'List of tables'!$A$4:$I$223,2,FALSE))," ",VLOOKUP((ROW(A54)-15),'List of tables'!$A$4:$I$223,2,FALSE))</f>
        <v>MS-B08</v>
      </c>
      <c r="B52" s="11" t="str">
        <f>IF(ISNA(VLOOKUP((ROW(B54)-15),'List of tables'!$A$4:$I$223,3,FALSE))," ",VLOOKUP((ROW(B54)-15),'List of tables'!$A$4:$I$223,3,FALSE))</f>
        <v>Knowledge of Ulster-Scots</v>
      </c>
      <c r="C52" s="11" t="str">
        <f>IF(ISNA(VLOOKUP((ROW(I54)-15),'List of tables'!$A$4:$I$223,9,FALSE))," ",VLOOKUP((ROW(I54)-15),'List of tables'!$A$4:$I$223,9,FALSE))</f>
        <v>All usual residents aged 3 and over</v>
      </c>
      <c r="D52" s="11" t="str">
        <f>IF(ISNA(VLOOKUP((ROW(D54)-15),'List of tables'!$A$4:$I$223,5,FALSE))," ",VLOOKUP((ROW(D54)-15),'List of tables'!$A$4:$I$223,5,FALSE))</f>
        <v>Settlement, Ward, Local Government District, Northern Ireland</v>
      </c>
      <c r="E52" s="11" t="str">
        <f>IF(ISNA(VLOOKUP((ROW(E54)-15),'List of tables'!$A$4:$I$223,8,FALSE))," ",VLOOKUP((ROW(E54)-15),'List of tables'!$A$4:$I$223,8,FALSE))</f>
        <v>Ethnicity, identity, language and religion</v>
      </c>
      <c r="F52" s="35" t="str">
        <f t="shared" si="0"/>
        <v>Download file (Excel 301 KB)</v>
      </c>
      <c r="H52" s="9" t="str">
        <f>IF(ISNA(VLOOKUP((ROW(H54)-15),'List of tables'!$A$4:$I$223,6,FALSE))," ",VLOOKUP((ROW(H54)-15),'List of tables'!$A$4:$I$223,6,FALSE))</f>
        <v>https://www.nisra.gov.uk/system/files/statistics/census-2021-ms-b08.xlsx</v>
      </c>
      <c r="I52" s="9" t="str">
        <f>IF(ISNA(VLOOKUP((ROW(I54)-15),'List of tables'!$A$4:$I$223,7,FALSE))," ",VLOOKUP((ROW(I54)-15),'List of tables'!$A$4:$I$223,7,FALSE))</f>
        <v>Download file (Excel 301 KB)</v>
      </c>
    </row>
    <row r="53" spans="1:9" ht="30" customHeight="1">
      <c r="A53" s="37" t="str">
        <f>IF(ISNA(VLOOKUP((ROW(A55)-15),'List of tables'!$A$4:$I$223,2,FALSE))," ",VLOOKUP((ROW(A55)-15),'List of tables'!$A$4:$I$223,2,FALSE))</f>
        <v>MS-B10</v>
      </c>
      <c r="B53" s="11" t="str">
        <f>IF(ISNA(VLOOKUP((ROW(B55)-15),'List of tables'!$A$4:$I$223,3,FALSE))," ",VLOOKUP((ROW(B55)-15),'List of tables'!$A$4:$I$223,3,FALSE))</f>
        <v>Frequency of speaking Ulster-Scots</v>
      </c>
      <c r="C53" s="11" t="str">
        <f>IF(ISNA(VLOOKUP((ROW(I55)-15),'List of tables'!$A$4:$I$223,9,FALSE))," ",VLOOKUP((ROW(I55)-15),'List of tables'!$A$4:$I$223,9,FALSE))</f>
        <v>All usual residents aged 3 and over</v>
      </c>
      <c r="D53" s="11" t="str">
        <f>IF(ISNA(VLOOKUP((ROW(D55)-15),'List of tables'!$A$4:$I$223,5,FALSE))," ",VLOOKUP((ROW(D55)-15),'List of tables'!$A$4:$I$223,5,FALSE))</f>
        <v>Settlement, Ward, Local Government District, Northern Ireland</v>
      </c>
      <c r="E53" s="11" t="str">
        <f>IF(ISNA(VLOOKUP((ROW(E55)-15),'List of tables'!$A$4:$I$223,8,FALSE))," ",VLOOKUP((ROW(E55)-15),'List of tables'!$A$4:$I$223,8,FALSE))</f>
        <v>Ethnicity, identity, language and religion</v>
      </c>
      <c r="F53" s="35" t="str">
        <f t="shared" si="0"/>
        <v>Download file (Excel 284 KB)</v>
      </c>
      <c r="H53" s="9" t="str">
        <f>IF(ISNA(VLOOKUP((ROW(H55)-15),'List of tables'!$A$4:$I$223,6,FALSE))," ",VLOOKUP((ROW(H55)-15),'List of tables'!$A$4:$I$223,6,FALSE))</f>
        <v>https://www.nisra.gov.uk/system/files/statistics/census-2021-ms-b10.xlsx</v>
      </c>
      <c r="I53" s="9" t="str">
        <f>IF(ISNA(VLOOKUP((ROW(I55)-15),'List of tables'!$A$4:$I$223,7,FALSE))," ",VLOOKUP((ROW(I55)-15),'List of tables'!$A$4:$I$223,7,FALSE))</f>
        <v>Download file (Excel 284 KB)</v>
      </c>
    </row>
    <row r="54" spans="1:9" ht="30" customHeight="1">
      <c r="A54" s="37" t="str">
        <f>IF(ISNA(VLOOKUP((ROW(A56)-15),'List of tables'!$A$4:$I$223,2,FALSE))," ",VLOOKUP((ROW(A56)-15),'List of tables'!$A$4:$I$223,2,FALSE))</f>
        <v>MS-B11</v>
      </c>
      <c r="B54" s="11" t="str">
        <f>IF(ISNA(VLOOKUP((ROW(B56)-15),'List of tables'!$A$4:$I$223,3,FALSE))," ",VLOOKUP((ROW(B56)-15),'List of tables'!$A$4:$I$223,3,FALSE))</f>
        <v>Household language</v>
      </c>
      <c r="C54" s="11" t="str">
        <f>IF(ISNA(VLOOKUP((ROW(I56)-15),'List of tables'!$A$4:$I$223,9,FALSE))," ",VLOOKUP((ROW(I56)-15),'List of tables'!$A$4:$I$223,9,FALSE))</f>
        <v>All households</v>
      </c>
      <c r="D54" s="11" t="str">
        <f>IF(ISNA(VLOOKUP((ROW(D56)-15),'List of tables'!$A$4:$I$223,5,FALSE))," ",VLOOKUP((ROW(D56)-15),'List of tables'!$A$4:$I$223,5,FALSE))</f>
        <v>Local Government District</v>
      </c>
      <c r="E54" s="11" t="str">
        <f>IF(ISNA(VLOOKUP((ROW(E56)-15),'List of tables'!$A$4:$I$223,8,FALSE))," ",VLOOKUP((ROW(E56)-15),'List of tables'!$A$4:$I$223,8,FALSE))</f>
        <v>Ethnicity, identity, language and religion</v>
      </c>
      <c r="F54" s="35" t="str">
        <f t="shared" si="0"/>
        <v>Download file (Excel 156 KB)</v>
      </c>
      <c r="H54" s="9" t="str">
        <f>IF(ISNA(VLOOKUP((ROW(H56)-15),'List of tables'!$A$4:$I$223,6,FALSE))," ",VLOOKUP((ROW(H56)-15),'List of tables'!$A$4:$I$223,6,FALSE))</f>
        <v>https://www.nisra.gov.uk/system/files/statistics/census-2021-ms-b11.xlsx</v>
      </c>
      <c r="I54" s="9" t="str">
        <f>IF(ISNA(VLOOKUP((ROW(I56)-15),'List of tables'!$A$4:$I$223,7,FALSE))," ",VLOOKUP((ROW(I56)-15),'List of tables'!$A$4:$I$223,7,FALSE))</f>
        <v>Download file (Excel 156 KB)</v>
      </c>
    </row>
    <row r="55" spans="1:9" ht="30" customHeight="1">
      <c r="A55" s="37" t="str">
        <f>IF(ISNA(VLOOKUP((ROW(A57)-15),'List of tables'!$A$4:$I$223,2,FALSE))," ",VLOOKUP((ROW(A57)-15),'List of tables'!$A$4:$I$223,2,FALSE))</f>
        <v>MS-B12</v>
      </c>
      <c r="B55" s="11" t="str">
        <f>IF(ISNA(VLOOKUP((ROW(B57)-15),'List of tables'!$A$4:$I$223,3,FALSE))," ",VLOOKUP((ROW(B57)-15),'List of tables'!$A$4:$I$223,3,FALSE))</f>
        <v>Main language</v>
      </c>
      <c r="C55" s="11" t="str">
        <f>IF(ISNA(VLOOKUP((ROW(I57)-15),'List of tables'!$A$4:$I$223,9,FALSE))," ",VLOOKUP((ROW(I57)-15),'List of tables'!$A$4:$I$223,9,FALSE))</f>
        <v>All usual residents aged 3 and over</v>
      </c>
      <c r="D55" s="11" t="str">
        <f>IF(ISNA(VLOOKUP((ROW(D57)-15),'List of tables'!$A$4:$I$223,5,FALSE))," ",VLOOKUP((ROW(D57)-15),'List of tables'!$A$4:$I$223,5,FALSE))</f>
        <v>Settlement, Ward, Local Government District, Northern Ireland</v>
      </c>
      <c r="E55" s="11" t="str">
        <f>IF(ISNA(VLOOKUP((ROW(E57)-15),'List of tables'!$A$4:$I$223,8,FALSE))," ",VLOOKUP((ROW(E57)-15),'List of tables'!$A$4:$I$223,8,FALSE))</f>
        <v>Ethnicity, identity, language and religion</v>
      </c>
      <c r="F55" s="35" t="str">
        <f t="shared" si="0"/>
        <v>Download file (Excel 380 KB)</v>
      </c>
      <c r="H55" s="9" t="str">
        <f>IF(ISNA(VLOOKUP((ROW(H57)-15),'List of tables'!$A$4:$I$223,6,FALSE))," ",VLOOKUP((ROW(H57)-15),'List of tables'!$A$4:$I$223,6,FALSE))</f>
        <v>https://www.nisra.gov.uk/system/files/statistics/census-2021-ms-b12.xlsx</v>
      </c>
      <c r="I55" s="9" t="str">
        <f>IF(ISNA(VLOOKUP((ROW(I57)-15),'List of tables'!$A$4:$I$223,7,FALSE))," ",VLOOKUP((ROW(I57)-15),'List of tables'!$A$4:$I$223,7,FALSE))</f>
        <v>Download file (Excel 380 KB)</v>
      </c>
    </row>
    <row r="56" spans="1:9" ht="30" customHeight="1">
      <c r="A56" s="37" t="str">
        <f>IF(ISNA(VLOOKUP((ROW(A58)-15),'List of tables'!$A$4:$I$223,2,FALSE))," ",VLOOKUP((ROW(A58)-15),'List of tables'!$A$4:$I$223,2,FALSE))</f>
        <v>MS-B13</v>
      </c>
      <c r="B56" s="11" t="str">
        <f>IF(ISNA(VLOOKUP((ROW(B58)-15),'List of tables'!$A$4:$I$223,3,FALSE))," ",VLOOKUP((ROW(B58)-15),'List of tables'!$A$4:$I$223,3,FALSE))</f>
        <v>Main language - full detail</v>
      </c>
      <c r="C56" s="11" t="str">
        <f>IF(ISNA(VLOOKUP((ROW(I58)-15),'List of tables'!$A$4:$I$223,9,FALSE))," ",VLOOKUP((ROW(I58)-15),'List of tables'!$A$4:$I$223,9,FALSE))</f>
        <v>All usual residents aged 3 and over</v>
      </c>
      <c r="D56" s="11" t="str">
        <f>IF(ISNA(VLOOKUP((ROW(D58)-15),'List of tables'!$A$4:$I$223,5,FALSE))," ",VLOOKUP((ROW(D58)-15),'List of tables'!$A$4:$I$223,5,FALSE))</f>
        <v>Northern Ireland</v>
      </c>
      <c r="E56" s="11" t="str">
        <f>IF(ISNA(VLOOKUP((ROW(E58)-15),'List of tables'!$A$4:$I$223,8,FALSE))," ",VLOOKUP((ROW(E58)-15),'List of tables'!$A$4:$I$223,8,FALSE))</f>
        <v>Ethnicity, identity, language and religion</v>
      </c>
      <c r="F56" s="35" t="str">
        <f t="shared" si="0"/>
        <v>Download file (Excel 157 KB)</v>
      </c>
      <c r="H56" s="9" t="str">
        <f>IF(ISNA(VLOOKUP((ROW(H58)-15),'List of tables'!$A$4:$I$223,6,FALSE))," ",VLOOKUP((ROW(H58)-15),'List of tables'!$A$4:$I$223,6,FALSE))</f>
        <v>https://www.nisra.gov.uk/system/files/statistics/census-2021-ms-b13.xlsx</v>
      </c>
      <c r="I56" s="9" t="str">
        <f>IF(ISNA(VLOOKUP((ROW(I58)-15),'List of tables'!$A$4:$I$223,7,FALSE))," ",VLOOKUP((ROW(I58)-15),'List of tables'!$A$4:$I$223,7,FALSE))</f>
        <v>Download file (Excel 157 KB)</v>
      </c>
    </row>
    <row r="57" spans="1:9" ht="30" customHeight="1">
      <c r="A57" s="37" t="str">
        <f>IF(ISNA(VLOOKUP((ROW(A59)-15),'List of tables'!$A$4:$I$223,2,FALSE))," ",VLOOKUP((ROW(A59)-15),'List of tables'!$A$4:$I$223,2,FALSE))</f>
        <v>MS-B14</v>
      </c>
      <c r="B57" s="11" t="str">
        <f>IF(ISNA(VLOOKUP((ROW(B59)-15),'List of tables'!$A$4:$I$223,3,FALSE))," ",VLOOKUP((ROW(B59)-15),'List of tables'!$A$4:$I$223,3,FALSE))</f>
        <v>Proficiency in English</v>
      </c>
      <c r="C57" s="11" t="str">
        <f>IF(ISNA(VLOOKUP((ROW(I59)-15),'List of tables'!$A$4:$I$223,9,FALSE))," ",VLOOKUP((ROW(I59)-15),'List of tables'!$A$4:$I$223,9,FALSE))</f>
        <v>All usual residents aged 3 and over</v>
      </c>
      <c r="D57" s="11" t="str">
        <f>IF(ISNA(VLOOKUP((ROW(D59)-15),'List of tables'!$A$4:$I$223,5,FALSE))," ",VLOOKUP((ROW(D59)-15),'List of tables'!$A$4:$I$223,5,FALSE))</f>
        <v>Settlement, Ward, Local Government District, Northern Ireland</v>
      </c>
      <c r="E57" s="11" t="str">
        <f>IF(ISNA(VLOOKUP((ROW(E59)-15),'List of tables'!$A$4:$I$223,8,FALSE))," ",VLOOKUP((ROW(E59)-15),'List of tables'!$A$4:$I$223,8,FALSE))</f>
        <v>Ethnicity, identity, language and religion</v>
      </c>
      <c r="F57" s="35" t="str">
        <f t="shared" si="0"/>
        <v>Download file (Excel 273 KB)</v>
      </c>
      <c r="H57" s="9" t="str">
        <f>IF(ISNA(VLOOKUP((ROW(H59)-15),'List of tables'!$A$4:$I$223,6,FALSE))," ",VLOOKUP((ROW(H59)-15),'List of tables'!$A$4:$I$223,6,FALSE))</f>
        <v>https://www.nisra.gov.uk/system/files/statistics/census-2021-ms-b14.xlsx</v>
      </c>
      <c r="I57" s="9" t="str">
        <f>IF(ISNA(VLOOKUP((ROW(I59)-15),'List of tables'!$A$4:$I$223,7,FALSE))," ",VLOOKUP((ROW(I59)-15),'List of tables'!$A$4:$I$223,7,FALSE))</f>
        <v>Download file (Excel 273 KB)</v>
      </c>
    </row>
    <row r="58" spans="1:9" ht="30" customHeight="1">
      <c r="A58" s="37" t="str">
        <f>IF(ISNA(VLOOKUP((ROW(A60)-15),'List of tables'!$A$4:$I$223,2,FALSE))," ",VLOOKUP((ROW(A60)-15),'List of tables'!$A$4:$I$223,2,FALSE))</f>
        <v>MS-B15</v>
      </c>
      <c r="B58" s="11" t="str">
        <f>IF(ISNA(VLOOKUP((ROW(B60)-15),'List of tables'!$A$4:$I$223,3,FALSE))," ",VLOOKUP((ROW(B60)-15),'List of tables'!$A$4:$I$223,3,FALSE))</f>
        <v>National identity (person based) - basic detail (classification 1)</v>
      </c>
      <c r="C58" s="11" t="str">
        <f>IF(ISNA(VLOOKUP((ROW(I60)-15),'List of tables'!$A$4:$I$223,9,FALSE))," ",VLOOKUP((ROW(I60)-15),'List of tables'!$A$4:$I$223,9,FALSE))</f>
        <v>All usual residents</v>
      </c>
      <c r="D58" s="11" t="str">
        <f>IF(ISNA(VLOOKUP((ROW(D60)-15),'List of tables'!$A$4:$I$223,5,FALSE))," ",VLOOKUP((ROW(D60)-15),'List of tables'!$A$4:$I$223,5,FALSE))</f>
        <v>Settlement, Ward, Local Government District, Northern Ireland</v>
      </c>
      <c r="E58" s="11" t="str">
        <f>IF(ISNA(VLOOKUP((ROW(E60)-15),'List of tables'!$A$4:$I$223,8,FALSE))," ",VLOOKUP((ROW(E60)-15),'List of tables'!$A$4:$I$223,8,FALSE))</f>
        <v>Ethnicity, identity, language and religion</v>
      </c>
      <c r="F58" s="35" t="str">
        <f t="shared" si="0"/>
        <v>Download file (Excel 312 KB)</v>
      </c>
      <c r="H58" s="9" t="str">
        <f>IF(ISNA(VLOOKUP((ROW(H60)-15),'List of tables'!$A$4:$I$223,6,FALSE))," ",VLOOKUP((ROW(H60)-15),'List of tables'!$A$4:$I$223,6,FALSE))</f>
        <v>https://www.nisra.gov.uk/system/files/statistics/census-2021-ms-b15.xlsx</v>
      </c>
      <c r="I58" s="9" t="str">
        <f>IF(ISNA(VLOOKUP((ROW(I60)-15),'List of tables'!$A$4:$I$223,7,FALSE))," ",VLOOKUP((ROW(I60)-15),'List of tables'!$A$4:$I$223,7,FALSE))</f>
        <v>Download file (Excel 312 KB)</v>
      </c>
    </row>
    <row r="59" spans="1:9" ht="30" customHeight="1">
      <c r="A59" s="37" t="str">
        <f>IF(ISNA(VLOOKUP((ROW(A61)-15),'List of tables'!$A$4:$I$223,2,FALSE))," ",VLOOKUP((ROW(A61)-15),'List of tables'!$A$4:$I$223,2,FALSE))</f>
        <v>MS-B16</v>
      </c>
      <c r="B59" s="11" t="str">
        <f>IF(ISNA(VLOOKUP((ROW(B61)-15),'List of tables'!$A$4:$I$223,3,FALSE))," ",VLOOKUP((ROW(B61)-15),'List of tables'!$A$4:$I$223,3,FALSE))</f>
        <v>National identity (person based) - intermediate detail (classification 1)</v>
      </c>
      <c r="C59" s="11" t="str">
        <f>IF(ISNA(VLOOKUP((ROW(I61)-15),'List of tables'!$A$4:$I$223,9,FALSE))," ",VLOOKUP((ROW(I61)-15),'List of tables'!$A$4:$I$223,9,FALSE))</f>
        <v>All usual residents</v>
      </c>
      <c r="D59" s="11" t="str">
        <f>IF(ISNA(VLOOKUP((ROW(D61)-15),'List of tables'!$A$4:$I$223,5,FALSE))," ",VLOOKUP((ROW(D61)-15),'List of tables'!$A$4:$I$223,5,FALSE))</f>
        <v>Local Government District</v>
      </c>
      <c r="E59" s="11" t="str">
        <f>IF(ISNA(VLOOKUP((ROW(E61)-15),'List of tables'!$A$4:$I$223,8,FALSE))," ",VLOOKUP((ROW(E61)-15),'List of tables'!$A$4:$I$223,8,FALSE))</f>
        <v>Ethnicity, identity, language and religion</v>
      </c>
      <c r="F59" s="35" t="str">
        <f t="shared" si="0"/>
        <v>Download file (Excel 167 KB)</v>
      </c>
      <c r="H59" s="9" t="str">
        <f>IF(ISNA(VLOOKUP((ROW(H61)-15),'List of tables'!$A$4:$I$223,6,FALSE))," ",VLOOKUP((ROW(H61)-15),'List of tables'!$A$4:$I$223,6,FALSE))</f>
        <v>https://www.nisra.gov.uk/system/files/statistics/census-2021-ms-b16.xlsx</v>
      </c>
      <c r="I59" s="9" t="str">
        <f>IF(ISNA(VLOOKUP((ROW(I61)-15),'List of tables'!$A$4:$I$223,7,FALSE))," ",VLOOKUP((ROW(I61)-15),'List of tables'!$A$4:$I$223,7,FALSE))</f>
        <v>Download file (Excel 167 KB)</v>
      </c>
    </row>
    <row r="60" spans="1:9" ht="30" customHeight="1">
      <c r="A60" s="37" t="str">
        <f>IF(ISNA(VLOOKUP((ROW(A62)-15),'List of tables'!$A$4:$I$223,2,FALSE))," ",VLOOKUP((ROW(A62)-15),'List of tables'!$A$4:$I$223,2,FALSE))</f>
        <v>MS-B17</v>
      </c>
      <c r="B60" s="11" t="str">
        <f>IF(ISNA(VLOOKUP((ROW(B62)-15),'List of tables'!$A$4:$I$223,3,FALSE))," ",VLOOKUP((ROW(B62)-15),'List of tables'!$A$4:$I$223,3,FALSE))</f>
        <v>National identity (national identity based) - (classification 2)</v>
      </c>
      <c r="C60" s="11" t="str">
        <f>IF(ISNA(VLOOKUP((ROW(I62)-15),'List of tables'!$A$4:$I$223,9,FALSE))," ",VLOOKUP((ROW(I62)-15),'List of tables'!$A$4:$I$223,9,FALSE))</f>
        <v>All usual residents</v>
      </c>
      <c r="D60" s="11" t="str">
        <f>IF(ISNA(VLOOKUP((ROW(D62)-15),'List of tables'!$A$4:$I$223,5,FALSE))," ",VLOOKUP((ROW(D62)-15),'List of tables'!$A$4:$I$223,5,FALSE))</f>
        <v>Settlement, Ward, Local Government District, Northern Ireland</v>
      </c>
      <c r="E60" s="11" t="str">
        <f>IF(ISNA(VLOOKUP((ROW(E62)-15),'List of tables'!$A$4:$I$223,8,FALSE))," ",VLOOKUP((ROW(E62)-15),'List of tables'!$A$4:$I$223,8,FALSE))</f>
        <v>Ethnicity, identity, language and religion</v>
      </c>
      <c r="F60" s="35" t="str">
        <f t="shared" si="0"/>
        <v>Download file (Excel 309 KB)</v>
      </c>
      <c r="H60" s="9" t="str">
        <f>IF(ISNA(VLOOKUP((ROW(H62)-15),'List of tables'!$A$4:$I$223,6,FALSE))," ",VLOOKUP((ROW(H62)-15),'List of tables'!$A$4:$I$223,6,FALSE))</f>
        <v>https://www.nisra.gov.uk/system/files/statistics/census-2021-ms-b17.xlsx</v>
      </c>
      <c r="I60" s="9" t="str">
        <f>IF(ISNA(VLOOKUP((ROW(I62)-15),'List of tables'!$A$4:$I$223,7,FALSE))," ",VLOOKUP((ROW(I62)-15),'List of tables'!$A$4:$I$223,7,FALSE))</f>
        <v>Download file (Excel 309 KB)</v>
      </c>
    </row>
    <row r="61" spans="1:9" ht="30" customHeight="1">
      <c r="A61" s="37" t="str">
        <f>IF(ISNA(VLOOKUP((ROW(A63)-15),'List of tables'!$A$4:$I$223,2,FALSE))," ",VLOOKUP((ROW(A63)-15),'List of tables'!$A$4:$I$223,2,FALSE))</f>
        <v>MS-B18</v>
      </c>
      <c r="B61" s="11" t="str">
        <f>IF(ISNA(VLOOKUP((ROW(B63)-15),'List of tables'!$A$4:$I$223,3,FALSE))," ",VLOOKUP((ROW(B63)-15),'List of tables'!$A$4:$I$223,3,FALSE))</f>
        <v>National identity (person based) (classification 1) - full detail</v>
      </c>
      <c r="C61" s="11" t="str">
        <f>IF(ISNA(VLOOKUP((ROW(I63)-15),'List of tables'!$A$4:$I$223,9,FALSE))," ",VLOOKUP((ROW(I63)-15),'List of tables'!$A$4:$I$223,9,FALSE))</f>
        <v>All usual residents</v>
      </c>
      <c r="D61" s="11" t="str">
        <f>IF(ISNA(VLOOKUP((ROW(D63)-15),'List of tables'!$A$4:$I$223,5,FALSE))," ",VLOOKUP((ROW(D63)-15),'List of tables'!$A$4:$I$223,5,FALSE))</f>
        <v>Northern Ireland</v>
      </c>
      <c r="E61" s="11" t="str">
        <f>IF(ISNA(VLOOKUP((ROW(E63)-15),'List of tables'!$A$4:$I$223,8,FALSE))," ",VLOOKUP((ROW(E63)-15),'List of tables'!$A$4:$I$223,8,FALSE))</f>
        <v>Ethnicity, identity, language and religion</v>
      </c>
      <c r="F61" s="35" t="str">
        <f t="shared" si="0"/>
        <v>Download file (Excel 164 KB)</v>
      </c>
      <c r="H61" s="9" t="str">
        <f>IF(ISNA(VLOOKUP((ROW(H63)-15),'List of tables'!$A$4:$I$223,6,FALSE))," ",VLOOKUP((ROW(H63)-15),'List of tables'!$A$4:$I$223,6,FALSE))</f>
        <v>https://www.nisra.gov.uk/system/files/statistics/census-2021-ms-b18.xlsx</v>
      </c>
      <c r="I61" s="9" t="str">
        <f>IF(ISNA(VLOOKUP((ROW(I63)-15),'List of tables'!$A$4:$I$223,7,FALSE))," ",VLOOKUP((ROW(I63)-15),'List of tables'!$A$4:$I$223,7,FALSE))</f>
        <v>Download file (Excel 164 KB)</v>
      </c>
    </row>
    <row r="62" spans="1:9" ht="30" customHeight="1">
      <c r="A62" s="37" t="str">
        <f>IF(ISNA(VLOOKUP((ROW(A64)-15),'List of tables'!$A$4:$I$223,2,FALSE))," ",VLOOKUP((ROW(A64)-15),'List of tables'!$A$4:$I$223,2,FALSE))</f>
        <v>MS-B19</v>
      </c>
      <c r="B62" s="11" t="str">
        <f>IF(ISNA(VLOOKUP((ROW(B64)-15),'List of tables'!$A$4:$I$223,3,FALSE))," ",VLOOKUP((ROW(B64)-15),'List of tables'!$A$4:$I$223,3,FALSE))</f>
        <v>Religion</v>
      </c>
      <c r="C62" s="11" t="str">
        <f>IF(ISNA(VLOOKUP((ROW(I64)-15),'List of tables'!$A$4:$I$223,9,FALSE))," ",VLOOKUP((ROW(I64)-15),'List of tables'!$A$4:$I$223,9,FALSE))</f>
        <v>All usual residents</v>
      </c>
      <c r="D62" s="11" t="str">
        <f>IF(ISNA(VLOOKUP((ROW(D64)-15),'List of tables'!$A$4:$I$223,5,FALSE))," ",VLOOKUP((ROW(D64)-15),'List of tables'!$A$4:$I$223,5,FALSE))</f>
        <v>Settlement, Ward, Local Government District, Northern Ireland</v>
      </c>
      <c r="E62" s="11" t="str">
        <f>IF(ISNA(VLOOKUP((ROW(E64)-15),'List of tables'!$A$4:$I$223,8,FALSE))," ",VLOOKUP((ROW(E64)-15),'List of tables'!$A$4:$I$223,8,FALSE))</f>
        <v>Ethnicity, identity, language and religion</v>
      </c>
      <c r="F62" s="35" t="str">
        <f t="shared" si="0"/>
        <v>Download file (Excel 314 KB)</v>
      </c>
      <c r="H62" s="9" t="str">
        <f>IF(ISNA(VLOOKUP((ROW(H64)-15),'List of tables'!$A$4:$I$223,6,FALSE))," ",VLOOKUP((ROW(H64)-15),'List of tables'!$A$4:$I$223,6,FALSE))</f>
        <v>https://www.nisra.gov.uk/system/files/statistics/census-2021-ms-b19.xlsx</v>
      </c>
      <c r="I62" s="9" t="str">
        <f>IF(ISNA(VLOOKUP((ROW(I64)-15),'List of tables'!$A$4:$I$223,7,FALSE))," ",VLOOKUP((ROW(I64)-15),'List of tables'!$A$4:$I$223,7,FALSE))</f>
        <v>Download file (Excel 314 KB)</v>
      </c>
    </row>
    <row r="63" spans="1:9" ht="30" customHeight="1">
      <c r="A63" s="37" t="str">
        <f>IF(ISNA(VLOOKUP((ROW(A65)-15),'List of tables'!$A$4:$I$223,2,FALSE))," ",VLOOKUP((ROW(A65)-15),'List of tables'!$A$4:$I$223,2,FALSE))</f>
        <v>MS-B20</v>
      </c>
      <c r="B63" s="11" t="str">
        <f>IF(ISNA(VLOOKUP((ROW(B65)-15),'List of tables'!$A$4:$I$223,3,FALSE))," ",VLOOKUP((ROW(B65)-15),'List of tables'!$A$4:$I$223,3,FALSE))</f>
        <v>Religion - intermediate detail</v>
      </c>
      <c r="C63" s="11" t="str">
        <f>IF(ISNA(VLOOKUP((ROW(I65)-15),'List of tables'!$A$4:$I$223,9,FALSE))," ",VLOOKUP((ROW(I65)-15),'List of tables'!$A$4:$I$223,9,FALSE))</f>
        <v>All usual residents</v>
      </c>
      <c r="D63" s="11" t="str">
        <f>IF(ISNA(VLOOKUP((ROW(D65)-15),'List of tables'!$A$4:$I$223,5,FALSE))," ",VLOOKUP((ROW(D65)-15),'List of tables'!$A$4:$I$223,5,FALSE))</f>
        <v>Local Government District, Northern Ireland</v>
      </c>
      <c r="E63" s="11" t="str">
        <f>IF(ISNA(VLOOKUP((ROW(E65)-15),'List of tables'!$A$4:$I$223,8,FALSE))," ",VLOOKUP((ROW(E65)-15),'List of tables'!$A$4:$I$223,8,FALSE))</f>
        <v>Ethnicity, identity, language and religion</v>
      </c>
      <c r="F63" s="35" t="str">
        <f t="shared" si="0"/>
        <v>Download file (Excel 167 KB)</v>
      </c>
      <c r="H63" s="9" t="str">
        <f>IF(ISNA(VLOOKUP((ROW(H65)-15),'List of tables'!$A$4:$I$223,6,FALSE))," ",VLOOKUP((ROW(H65)-15),'List of tables'!$A$4:$I$223,6,FALSE))</f>
        <v>https://www.nisra.gov.uk/system/files/statistics/census-2021-ms-b20.xlsx</v>
      </c>
      <c r="I63" s="9" t="str">
        <f>IF(ISNA(VLOOKUP((ROW(I65)-15),'List of tables'!$A$4:$I$223,7,FALSE))," ",VLOOKUP((ROW(I65)-15),'List of tables'!$A$4:$I$223,7,FALSE))</f>
        <v>Download file (Excel 167 KB)</v>
      </c>
    </row>
    <row r="64" spans="1:9" ht="30" customHeight="1">
      <c r="A64" s="37" t="str">
        <f>IF(ISNA(VLOOKUP((ROW(A66)-15),'List of tables'!$A$4:$I$223,2,FALSE))," ",VLOOKUP((ROW(A66)-15),'List of tables'!$A$4:$I$223,2,FALSE))</f>
        <v>MS-B21</v>
      </c>
      <c r="B64" s="11" t="str">
        <f>IF(ISNA(VLOOKUP((ROW(B66)-15),'List of tables'!$A$4:$I$223,3,FALSE))," ",VLOOKUP((ROW(B66)-15),'List of tables'!$A$4:$I$223,3,FALSE))</f>
        <v>Religion - full detail</v>
      </c>
      <c r="C64" s="11" t="str">
        <f>IF(ISNA(VLOOKUP((ROW(I66)-15),'List of tables'!$A$4:$I$223,9,FALSE))," ",VLOOKUP((ROW(I66)-15),'List of tables'!$A$4:$I$223,9,FALSE))</f>
        <v>All usual residents</v>
      </c>
      <c r="D64" s="11" t="str">
        <f>IF(ISNA(VLOOKUP((ROW(D66)-15),'List of tables'!$A$4:$I$223,5,FALSE))," ",VLOOKUP((ROW(D66)-15),'List of tables'!$A$4:$I$223,5,FALSE))</f>
        <v>Northern Ireland</v>
      </c>
      <c r="E64" s="11" t="str">
        <f>IF(ISNA(VLOOKUP((ROW(E66)-15),'List of tables'!$A$4:$I$223,8,FALSE))," ",VLOOKUP((ROW(E66)-15),'List of tables'!$A$4:$I$223,8,FALSE))</f>
        <v>Ethnicity, identity, language and religion</v>
      </c>
      <c r="F64" s="35" t="str">
        <f t="shared" si="0"/>
        <v>Download file (Excel 158 KB)</v>
      </c>
      <c r="H64" s="9" t="str">
        <f>IF(ISNA(VLOOKUP((ROW(H66)-15),'List of tables'!$A$4:$I$223,6,FALSE))," ",VLOOKUP((ROW(H66)-15),'List of tables'!$A$4:$I$223,6,FALSE))</f>
        <v>https://www.nisra.gov.uk/system/files/statistics/census-2021-ms-b21.xlsx</v>
      </c>
      <c r="I64" s="9" t="str">
        <f>IF(ISNA(VLOOKUP((ROW(I66)-15),'List of tables'!$A$4:$I$223,7,FALSE))," ",VLOOKUP((ROW(I66)-15),'List of tables'!$A$4:$I$223,7,FALSE))</f>
        <v>Download file (Excel 158 KB)</v>
      </c>
    </row>
    <row r="65" spans="1:9" ht="30" customHeight="1">
      <c r="A65" s="37" t="str">
        <f>IF(ISNA(VLOOKUP((ROW(A67)-15),'List of tables'!$A$4:$I$223,2,FALSE))," ",VLOOKUP((ROW(A67)-15),'List of tables'!$A$4:$I$223,2,FALSE))</f>
        <v>MS-B22</v>
      </c>
      <c r="B65" s="11" t="str">
        <f>IF(ISNA(VLOOKUP((ROW(B67)-15),'List of tables'!$A$4:$I$223,3,FALSE))," ",VLOOKUP((ROW(B67)-15),'List of tables'!$A$4:$I$223,3,FALSE))</f>
        <v>Religion - 1861-2021</v>
      </c>
      <c r="C65" s="11" t="str">
        <f>IF(ISNA(VLOOKUP((ROW(I67)-15),'List of tables'!$A$4:$I$223,9,FALSE))," ",VLOOKUP((ROW(I67)-15),'List of tables'!$A$4:$I$223,9,FALSE))</f>
        <v>All usual residents</v>
      </c>
      <c r="D65" s="11" t="str">
        <f>IF(ISNA(VLOOKUP((ROW(D67)-15),'List of tables'!$A$4:$I$223,5,FALSE))," ",VLOOKUP((ROW(D67)-15),'List of tables'!$A$4:$I$223,5,FALSE))</f>
        <v>Northern Ireland</v>
      </c>
      <c r="E65" s="11" t="str">
        <f>IF(ISNA(VLOOKUP((ROW(E67)-15),'List of tables'!$A$4:$I$223,8,FALSE))," ",VLOOKUP((ROW(E67)-15),'List of tables'!$A$4:$I$223,8,FALSE))</f>
        <v>Ethnicity, identity, language and religion</v>
      </c>
      <c r="F65" s="35" t="str">
        <f t="shared" si="0"/>
        <v>Download file (Excel 164 KB)</v>
      </c>
      <c r="H65" s="9" t="str">
        <f>IF(ISNA(VLOOKUP((ROW(H67)-15),'List of tables'!$A$4:$I$223,6,FALSE))," ",VLOOKUP((ROW(H67)-15),'List of tables'!$A$4:$I$223,6,FALSE))</f>
        <v>https://www.nisra.gov.uk/system/files/statistics/census-2021-ms-b22.xlsx</v>
      </c>
      <c r="I65" s="9" t="str">
        <f>IF(ISNA(VLOOKUP((ROW(I67)-15),'List of tables'!$A$4:$I$223,7,FALSE))," ",VLOOKUP((ROW(I67)-15),'List of tables'!$A$4:$I$223,7,FALSE))</f>
        <v>Download file (Excel 164 KB)</v>
      </c>
    </row>
    <row r="66" spans="1:9" ht="30" customHeight="1">
      <c r="A66" s="37" t="str">
        <f>IF(ISNA(VLOOKUP((ROW(A68)-15),'List of tables'!$A$4:$I$223,2,FALSE))," ",VLOOKUP((ROW(A68)-15),'List of tables'!$A$4:$I$223,2,FALSE))</f>
        <v>MS-B23</v>
      </c>
      <c r="B66" s="11" t="str">
        <f>IF(ISNA(VLOOKUP((ROW(B68)-15),'List of tables'!$A$4:$I$223,3,FALSE))," ",VLOOKUP((ROW(B68)-15),'List of tables'!$A$4:$I$223,3,FALSE))</f>
        <v>Religion or religion brought up in</v>
      </c>
      <c r="C66" s="11" t="str">
        <f>IF(ISNA(VLOOKUP((ROW(I68)-15),'List of tables'!$A$4:$I$223,9,FALSE))," ",VLOOKUP((ROW(I68)-15),'List of tables'!$A$4:$I$223,9,FALSE))</f>
        <v>All usual residents</v>
      </c>
      <c r="D66" s="11" t="str">
        <f>IF(ISNA(VLOOKUP((ROW(D68)-15),'List of tables'!$A$4:$I$223,5,FALSE))," ",VLOOKUP((ROW(D68)-15),'List of tables'!$A$4:$I$223,5,FALSE))</f>
        <v>Settlement, Ward, Local Government District, Northern Ireland</v>
      </c>
      <c r="E66" s="11" t="str">
        <f>IF(ISNA(VLOOKUP((ROW(E68)-15),'List of tables'!$A$4:$I$223,8,FALSE))," ",VLOOKUP((ROW(E68)-15),'List of tables'!$A$4:$I$223,8,FALSE))</f>
        <v>Ethnicity, identity, language and religion</v>
      </c>
      <c r="F66" s="35" t="str">
        <f t="shared" si="0"/>
        <v>Download file (Excel 262 KB)</v>
      </c>
      <c r="H66" s="9" t="str">
        <f>IF(ISNA(VLOOKUP((ROW(H68)-15),'List of tables'!$A$4:$I$223,6,FALSE))," ",VLOOKUP((ROW(H68)-15),'List of tables'!$A$4:$I$223,6,FALSE))</f>
        <v>https://www.nisra.gov.uk/system/files/statistics/census-2021-ms-b23.xlsx</v>
      </c>
      <c r="I66" s="9" t="str">
        <f>IF(ISNA(VLOOKUP((ROW(I68)-15),'List of tables'!$A$4:$I$223,7,FALSE))," ",VLOOKUP((ROW(I68)-15),'List of tables'!$A$4:$I$223,7,FALSE))</f>
        <v>Download file (Excel 262 KB)</v>
      </c>
    </row>
    <row r="67" spans="1:9" ht="30" customHeight="1">
      <c r="A67" s="37" t="str">
        <f>IF(ISNA(VLOOKUP((ROW(A69)-15),'List of tables'!$A$4:$I$223,2,FALSE))," ",VLOOKUP((ROW(A69)-15),'List of tables'!$A$4:$I$223,2,FALSE))</f>
        <v>MS-B24</v>
      </c>
      <c r="B67" s="11" t="str">
        <f>IF(ISNA(VLOOKUP((ROW(B69)-15),'List of tables'!$A$4:$I$223,3,FALSE))," ",VLOOKUP((ROW(B69)-15),'List of tables'!$A$4:$I$223,3,FALSE))</f>
        <v>Religion or religion brought up in (expanded classification)</v>
      </c>
      <c r="C67" s="11" t="str">
        <f>IF(ISNA(VLOOKUP((ROW(I69)-15),'List of tables'!$A$4:$I$223,9,FALSE))," ",VLOOKUP((ROW(I69)-15),'List of tables'!$A$4:$I$223,9,FALSE))</f>
        <v>All usual residents</v>
      </c>
      <c r="D67" s="11" t="str">
        <f>IF(ISNA(VLOOKUP((ROW(D69)-15),'List of tables'!$A$4:$I$223,5,FALSE))," ",VLOOKUP((ROW(D69)-15),'List of tables'!$A$4:$I$223,5,FALSE))</f>
        <v>Local Government District</v>
      </c>
      <c r="E67" s="11" t="str">
        <f>IF(ISNA(VLOOKUP((ROW(E69)-15),'List of tables'!$A$4:$I$223,8,FALSE))," ",VLOOKUP((ROW(E69)-15),'List of tables'!$A$4:$I$223,8,FALSE))</f>
        <v>Ethnicity, identity, language and religion</v>
      </c>
      <c r="F67" s="35" t="str">
        <f t="shared" si="0"/>
        <v>Download file (Excel 158 KB)</v>
      </c>
      <c r="H67" s="9" t="str">
        <f>IF(ISNA(VLOOKUP((ROW(H69)-15),'List of tables'!$A$4:$I$223,6,FALSE))," ",VLOOKUP((ROW(H69)-15),'List of tables'!$A$4:$I$223,6,FALSE))</f>
        <v>https://www.nisra.gov.uk/system/files/statistics/census-2021-ms-b24.xlsx</v>
      </c>
      <c r="I67" s="9" t="str">
        <f>IF(ISNA(VLOOKUP((ROW(I69)-15),'List of tables'!$A$4:$I$223,7,FALSE))," ",VLOOKUP((ROW(I69)-15),'List of tables'!$A$4:$I$223,7,FALSE))</f>
        <v>Download file (Excel 158 KB)</v>
      </c>
    </row>
    <row r="68" spans="1:9" ht="30" customHeight="1">
      <c r="A68" s="37" t="str">
        <f>IF(ISNA(VLOOKUP((ROW(A70)-15),'List of tables'!$A$4:$I$223,2,FALSE))," ",VLOOKUP((ROW(A70)-15),'List of tables'!$A$4:$I$223,2,FALSE))</f>
        <v>MS-B25</v>
      </c>
      <c r="B68" s="11" t="str">
        <f>IF(ISNA(VLOOKUP((ROW(B70)-15),'List of tables'!$A$4:$I$223,3,FALSE))," ",VLOOKUP((ROW(B70)-15),'List of tables'!$A$4:$I$223,3,FALSE))</f>
        <v>Religion or religion brought up in structure of household</v>
      </c>
      <c r="C68" s="11" t="str">
        <f>IF(ISNA(VLOOKUP((ROW(I70)-15),'List of tables'!$A$4:$I$223,9,FALSE))," ",VLOOKUP((ROW(I70)-15),'List of tables'!$A$4:$I$223,9,FALSE))</f>
        <v>All households</v>
      </c>
      <c r="D68" s="11" t="str">
        <f>IF(ISNA(VLOOKUP((ROW(D70)-15),'List of tables'!$A$4:$I$223,5,FALSE))," ",VLOOKUP((ROW(D70)-15),'List of tables'!$A$4:$I$223,5,FALSE))</f>
        <v>Local Government District</v>
      </c>
      <c r="E68" s="11" t="str">
        <f>IF(ISNA(VLOOKUP((ROW(E70)-15),'List of tables'!$A$4:$I$223,8,FALSE))," ",VLOOKUP((ROW(E70)-15),'List of tables'!$A$4:$I$223,8,FALSE))</f>
        <v>Ethnicity, identity, language and religion</v>
      </c>
      <c r="F68" s="35" t="str">
        <f t="shared" si="0"/>
        <v>Download file (Excel 162 KB)</v>
      </c>
      <c r="H68" s="9" t="str">
        <f>IF(ISNA(VLOOKUP((ROW(H70)-15),'List of tables'!$A$4:$I$223,6,FALSE))," ",VLOOKUP((ROW(H70)-15),'List of tables'!$A$4:$I$223,6,FALSE))</f>
        <v>https://www.nisra.gov.uk/system/files/statistics/census-2021-ms-b25.xlsx</v>
      </c>
      <c r="I68" s="9" t="str">
        <f>IF(ISNA(VLOOKUP((ROW(I70)-15),'List of tables'!$A$4:$I$223,7,FALSE))," ",VLOOKUP((ROW(I70)-15),'List of tables'!$A$4:$I$223,7,FALSE))</f>
        <v>Download file (Excel 162 KB)</v>
      </c>
    </row>
    <row r="69" spans="1:9" ht="30" customHeight="1">
      <c r="A69" s="37" t="str">
        <f>IF(ISNA(VLOOKUP((ROW(A71)-15),'List of tables'!$A$4:$I$223,2,FALSE))," ",VLOOKUP((ROW(A71)-15),'List of tables'!$A$4:$I$223,2,FALSE))</f>
        <v>MS-B26</v>
      </c>
      <c r="B69" s="11" t="str">
        <f>IF(ISNA(VLOOKUP((ROW(B71)-15),'List of tables'!$A$4:$I$223,3,FALSE))," ",VLOOKUP((ROW(B71)-15),'List of tables'!$A$4:$I$223,3,FALSE))</f>
        <v>Ethnic group by broad age bands</v>
      </c>
      <c r="C69" s="11" t="str">
        <f>IF(ISNA(VLOOKUP((ROW(I71)-15),'List of tables'!$A$4:$I$223,9,FALSE))," ",VLOOKUP((ROW(I71)-15),'List of tables'!$A$4:$I$223,9,FALSE))</f>
        <v>All usual residents</v>
      </c>
      <c r="D69" s="11" t="str">
        <f>IF(ISNA(VLOOKUP((ROW(D71)-15),'List of tables'!$A$4:$I$223,5,FALSE))," ",VLOOKUP((ROW(D71)-15),'List of tables'!$A$4:$I$223,5,FALSE))</f>
        <v>Local Government District</v>
      </c>
      <c r="E69" s="11" t="str">
        <f>IF(ISNA(VLOOKUP((ROW(E71)-15),'List of tables'!$A$4:$I$223,8,FALSE))," ",VLOOKUP((ROW(E71)-15),'List of tables'!$A$4:$I$223,8,FALSE))</f>
        <v>Ethnicity, identity, language and religion</v>
      </c>
      <c r="F69" s="35" t="str">
        <f t="shared" si="0"/>
        <v>Download file (Excel 174 KB)</v>
      </c>
      <c r="H69" s="9" t="str">
        <f>IF(ISNA(VLOOKUP((ROW(H71)-15),'List of tables'!$A$4:$I$223,6,FALSE))," ",VLOOKUP((ROW(H71)-15),'List of tables'!$A$4:$I$223,6,FALSE))</f>
        <v>https://www.nisra.gov.uk/system/files/statistics/census-2021-ms-b26.xlsx</v>
      </c>
      <c r="I69" s="9" t="str">
        <f>IF(ISNA(VLOOKUP((ROW(I71)-15),'List of tables'!$A$4:$I$223,7,FALSE))," ",VLOOKUP((ROW(I71)-15),'List of tables'!$A$4:$I$223,7,FALSE))</f>
        <v>Download file (Excel 174 KB)</v>
      </c>
    </row>
    <row r="70" spans="1:9" ht="30" customHeight="1">
      <c r="A70" s="37" t="str">
        <f>IF(ISNA(VLOOKUP((ROW(A72)-15),'List of tables'!$A$4:$I$223,2,FALSE))," ",VLOOKUP((ROW(A72)-15),'List of tables'!$A$4:$I$223,2,FALSE))</f>
        <v>MS-B27</v>
      </c>
      <c r="B70" s="11" t="str">
        <f>IF(ISNA(VLOOKUP((ROW(B72)-15),'List of tables'!$A$4:$I$223,3,FALSE))," ",VLOOKUP((ROW(B72)-15),'List of tables'!$A$4:$I$223,3,FALSE))</f>
        <v>Main language by broad age bands</v>
      </c>
      <c r="C70" s="11" t="str">
        <f>IF(ISNA(VLOOKUP((ROW(I72)-15),'List of tables'!$A$4:$I$223,9,FALSE))," ",VLOOKUP((ROW(I72)-15),'List of tables'!$A$4:$I$223,9,FALSE))</f>
        <v>All usual residents aged 3 and over</v>
      </c>
      <c r="D70" s="11" t="str">
        <f>IF(ISNA(VLOOKUP((ROW(D72)-15),'List of tables'!$A$4:$I$223,5,FALSE))," ",VLOOKUP((ROW(D72)-15),'List of tables'!$A$4:$I$223,5,FALSE))</f>
        <v>Local Government District</v>
      </c>
      <c r="E70" s="11" t="str">
        <f>IF(ISNA(VLOOKUP((ROW(E72)-15),'List of tables'!$A$4:$I$223,8,FALSE))," ",VLOOKUP((ROW(E72)-15),'List of tables'!$A$4:$I$223,8,FALSE))</f>
        <v>Ethnicity, identity, language and religion</v>
      </c>
      <c r="F70" s="35" t="str">
        <f t="shared" si="0"/>
        <v>Download file (Excel 180 KB)</v>
      </c>
      <c r="H70" s="9" t="str">
        <f>IF(ISNA(VLOOKUP((ROW(H72)-15),'List of tables'!$A$4:$I$223,6,FALSE))," ",VLOOKUP((ROW(H72)-15),'List of tables'!$A$4:$I$223,6,FALSE))</f>
        <v>https://www.nisra.gov.uk/system/files/statistics/census-2021-ms-b27.xlsx</v>
      </c>
      <c r="I70" s="9" t="str">
        <f>IF(ISNA(VLOOKUP((ROW(I72)-15),'List of tables'!$A$4:$I$223,7,FALSE))," ",VLOOKUP((ROW(I72)-15),'List of tables'!$A$4:$I$223,7,FALSE))</f>
        <v>Download file (Excel 180 KB)</v>
      </c>
    </row>
    <row r="71" spans="1:9" ht="30" customHeight="1">
      <c r="A71" s="37" t="str">
        <f>IF(ISNA(VLOOKUP((ROW(A73)-15),'List of tables'!$A$4:$I$223,2,FALSE))," ",VLOOKUP((ROW(A73)-15),'List of tables'!$A$4:$I$223,2,FALSE))</f>
        <v>MS-B28</v>
      </c>
      <c r="B71" s="11" t="str">
        <f>IF(ISNA(VLOOKUP((ROW(B73)-15),'List of tables'!$A$4:$I$223,3,FALSE))," ",VLOOKUP((ROW(B73)-15),'List of tables'!$A$4:$I$223,3,FALSE))</f>
        <v>National identity (person based) - basic detail (classification 1) by broad age bands</v>
      </c>
      <c r="C71" s="11" t="str">
        <f>IF(ISNA(VLOOKUP((ROW(I73)-15),'List of tables'!$A$4:$I$223,9,FALSE))," ",VLOOKUP((ROW(I73)-15),'List of tables'!$A$4:$I$223,9,FALSE))</f>
        <v>All usual residents</v>
      </c>
      <c r="D71" s="11" t="str">
        <f>IF(ISNA(VLOOKUP((ROW(D73)-15),'List of tables'!$A$4:$I$223,5,FALSE))," ",VLOOKUP((ROW(D73)-15),'List of tables'!$A$4:$I$223,5,FALSE))</f>
        <v>Ward, Local Government District, Northern Ireland</v>
      </c>
      <c r="E71" s="11" t="str">
        <f>IF(ISNA(VLOOKUP((ROW(E73)-15),'List of tables'!$A$4:$I$223,8,FALSE))," ",VLOOKUP((ROW(E73)-15),'List of tables'!$A$4:$I$223,8,FALSE))</f>
        <v>Ethnicity, identity, language and religion</v>
      </c>
      <c r="F71" s="35" t="str">
        <f t="shared" si="0"/>
        <v>Download file (Excel 533 KB)</v>
      </c>
      <c r="H71" s="9" t="str">
        <f>IF(ISNA(VLOOKUP((ROW(H73)-15),'List of tables'!$A$4:$I$223,6,FALSE))," ",VLOOKUP((ROW(H73)-15),'List of tables'!$A$4:$I$223,6,FALSE))</f>
        <v>https://www.nisra.gov.uk/system/files/statistics/census-2021-ms-b28.xlsx</v>
      </c>
      <c r="I71" s="9" t="str">
        <f>IF(ISNA(VLOOKUP((ROW(I73)-15),'List of tables'!$A$4:$I$223,7,FALSE))," ",VLOOKUP((ROW(I73)-15),'List of tables'!$A$4:$I$223,7,FALSE))</f>
        <v>Download file (Excel 533 KB)</v>
      </c>
    </row>
    <row r="72" spans="1:9" ht="30" customHeight="1">
      <c r="A72" s="37" t="str">
        <f>IF(ISNA(VLOOKUP((ROW(A74)-15),'List of tables'!$A$4:$I$223,2,FALSE))," ",VLOOKUP((ROW(A74)-15),'List of tables'!$A$4:$I$223,2,FALSE))</f>
        <v>MS-B29</v>
      </c>
      <c r="B72" s="11" t="str">
        <f>IF(ISNA(VLOOKUP((ROW(B74)-15),'List of tables'!$A$4:$I$223,3,FALSE))," ",VLOOKUP((ROW(B74)-15),'List of tables'!$A$4:$I$223,3,FALSE))</f>
        <v>National identity (national identity based) - (classification 2) - full detail</v>
      </c>
      <c r="C72" s="11" t="str">
        <f>IF(ISNA(VLOOKUP((ROW(I74)-15),'List of tables'!$A$4:$I$223,9,FALSE))," ",VLOOKUP((ROW(I74)-15),'List of tables'!$A$4:$I$223,9,FALSE))</f>
        <v>All usual residents</v>
      </c>
      <c r="D72" s="11" t="str">
        <f>IF(ISNA(VLOOKUP((ROW(D74)-15),'List of tables'!$A$4:$I$223,5,FALSE))," ",VLOOKUP((ROW(D74)-15),'List of tables'!$A$4:$I$223,5,FALSE))</f>
        <v>Northern Ireland</v>
      </c>
      <c r="E72" s="11" t="str">
        <f>IF(ISNA(VLOOKUP((ROW(E74)-15),'List of tables'!$A$4:$I$223,8,FALSE))," ",VLOOKUP((ROW(E74)-15),'List of tables'!$A$4:$I$223,8,FALSE))</f>
        <v>Ethnicity, identity, language and religion</v>
      </c>
      <c r="F72" s="35" t="str">
        <f t="shared" si="0"/>
        <v>Download file (Excel 158 KB)</v>
      </c>
      <c r="H72" s="9" t="str">
        <f>IF(ISNA(VLOOKUP((ROW(H74)-15),'List of tables'!$A$4:$I$223,6,FALSE))," ",VLOOKUP((ROW(H74)-15),'List of tables'!$A$4:$I$223,6,FALSE))</f>
        <v>https://www.nisra.gov.uk/system/files/statistics/census-2021-ms-b29.xlsx</v>
      </c>
      <c r="I72" s="9" t="str">
        <f>IF(ISNA(VLOOKUP((ROW(I74)-15),'List of tables'!$A$4:$I$223,7,FALSE))," ",VLOOKUP((ROW(I74)-15),'List of tables'!$A$4:$I$223,7,FALSE))</f>
        <v>Download file (Excel 158 KB)</v>
      </c>
    </row>
    <row r="73" spans="1:9" ht="30" customHeight="1">
      <c r="A73" s="37" t="str">
        <f>IF(ISNA(VLOOKUP((ROW(A75)-15),'List of tables'!$A$4:$I$223,2,FALSE))," ",VLOOKUP((ROW(A75)-15),'List of tables'!$A$4:$I$223,2,FALSE))</f>
        <v>MS-B30</v>
      </c>
      <c r="B73" s="11" t="str">
        <f>IF(ISNA(VLOOKUP((ROW(B75)-15),'List of tables'!$A$4:$I$223,3,FALSE))," ",VLOOKUP((ROW(B75)-15),'List of tables'!$A$4:$I$223,3,FALSE))</f>
        <v>Religion by broad age bands</v>
      </c>
      <c r="C73" s="11" t="str">
        <f>IF(ISNA(VLOOKUP((ROW(I75)-15),'List of tables'!$A$4:$I$223,9,FALSE))," ",VLOOKUP((ROW(I75)-15),'List of tables'!$A$4:$I$223,9,FALSE))</f>
        <v>All usual residents</v>
      </c>
      <c r="D73" s="11" t="str">
        <f>IF(ISNA(VLOOKUP((ROW(D75)-15),'List of tables'!$A$4:$I$223,5,FALSE))," ",VLOOKUP((ROW(D75)-15),'List of tables'!$A$4:$I$223,5,FALSE))</f>
        <v>Ward, Local Government District, Northern Ireland</v>
      </c>
      <c r="E73" s="11" t="str">
        <f>IF(ISNA(VLOOKUP((ROW(E75)-15),'List of tables'!$A$4:$I$223,8,FALSE))," ",VLOOKUP((ROW(E75)-15),'List of tables'!$A$4:$I$223,8,FALSE))</f>
        <v>Ethnicity, identity, language and religion</v>
      </c>
      <c r="F73" s="35" t="str">
        <f t="shared" si="0"/>
        <v>Download file (Excel 531 KB)</v>
      </c>
      <c r="H73" s="9" t="str">
        <f>IF(ISNA(VLOOKUP((ROW(H75)-15),'List of tables'!$A$4:$I$223,6,FALSE))," ",VLOOKUP((ROW(H75)-15),'List of tables'!$A$4:$I$223,6,FALSE))</f>
        <v>https://www.nisra.gov.uk/system/files/statistics/census-2021-ms-b30.xlsx</v>
      </c>
      <c r="I73" s="9" t="str">
        <f>IF(ISNA(VLOOKUP((ROW(I75)-15),'List of tables'!$A$4:$I$223,7,FALSE))," ",VLOOKUP((ROW(I75)-15),'List of tables'!$A$4:$I$223,7,FALSE))</f>
        <v>Download file (Excel 531 KB)</v>
      </c>
    </row>
    <row r="74" spans="1:9" ht="30" customHeight="1">
      <c r="A74" s="37" t="str">
        <f>IF(ISNA(VLOOKUP((ROW(A76)-15),'List of tables'!$A$4:$I$223,2,FALSE))," ",VLOOKUP((ROW(A76)-15),'List of tables'!$A$4:$I$223,2,FALSE))</f>
        <v>MS-B31</v>
      </c>
      <c r="B74" s="11" t="str">
        <f>IF(ISNA(VLOOKUP((ROW(B76)-15),'List of tables'!$A$4:$I$223,3,FALSE))," ",VLOOKUP((ROW(B76)-15),'List of tables'!$A$4:$I$223,3,FALSE))</f>
        <v>Religion or religion brought up in by broad age bands</v>
      </c>
      <c r="C74" s="11" t="str">
        <f>IF(ISNA(VLOOKUP((ROW(I76)-15),'List of tables'!$A$4:$I$223,9,FALSE))," ",VLOOKUP((ROW(I76)-15),'List of tables'!$A$4:$I$223,9,FALSE))</f>
        <v>All usual residents</v>
      </c>
      <c r="D74" s="11" t="str">
        <f>IF(ISNA(VLOOKUP((ROW(D76)-15),'List of tables'!$A$4:$I$223,5,FALSE))," ",VLOOKUP((ROW(D76)-15),'List of tables'!$A$4:$I$223,5,FALSE))</f>
        <v>Ward, Local Government District, Northern Ireland</v>
      </c>
      <c r="E74" s="11" t="str">
        <f>IF(ISNA(VLOOKUP((ROW(E76)-15),'List of tables'!$A$4:$I$223,8,FALSE))," ",VLOOKUP((ROW(E76)-15),'List of tables'!$A$4:$I$223,8,FALSE))</f>
        <v>Ethnicity, identity, language and religion</v>
      </c>
      <c r="F74" s="35" t="str">
        <f t="shared" si="0"/>
        <v>Download file (Excel 376 KB)</v>
      </c>
      <c r="H74" s="9" t="str">
        <f>IF(ISNA(VLOOKUP((ROW(H76)-15),'List of tables'!$A$4:$I$223,6,FALSE))," ",VLOOKUP((ROW(H76)-15),'List of tables'!$A$4:$I$223,6,FALSE))</f>
        <v>https://www.nisra.gov.uk/system/files/statistics/census-2021-ms-b31.xlsx</v>
      </c>
      <c r="I74" s="9" t="str">
        <f>IF(ISNA(VLOOKUP((ROW(I76)-15),'List of tables'!$A$4:$I$223,7,FALSE))," ",VLOOKUP((ROW(I76)-15),'List of tables'!$A$4:$I$223,7,FALSE))</f>
        <v>Download file (Excel 376 KB)</v>
      </c>
    </row>
    <row r="75" spans="1:9" ht="30" customHeight="1">
      <c r="A75" s="37" t="str">
        <f>IF(ISNA(VLOOKUP((ROW(A77)-15),'List of tables'!$A$4:$I$223,2,FALSE))," ",VLOOKUP((ROW(A77)-15),'List of tables'!$A$4:$I$223,2,FALSE))</f>
        <v>MS-C01</v>
      </c>
      <c r="B75" s="11" t="str">
        <f>IF(ISNA(VLOOKUP((ROW(B77)-15),'List of tables'!$A$4:$I$223,3,FALSE))," ",VLOOKUP((ROW(B77)-15),'List of tables'!$A$4:$I$223,3,FALSE))</f>
        <v>Sexual orientation</v>
      </c>
      <c r="C75" s="11" t="str">
        <f>IF(ISNA(VLOOKUP((ROW(I77)-15),'List of tables'!$A$4:$I$223,9,FALSE))," ",VLOOKUP((ROW(I77)-15),'List of tables'!$A$4:$I$223,9,FALSE))</f>
        <v>All usual residents aged 16 and over</v>
      </c>
      <c r="D75" s="11" t="str">
        <f>IF(ISNA(VLOOKUP((ROW(D77)-15),'List of tables'!$A$4:$I$223,5,FALSE))," ",VLOOKUP((ROW(D77)-15),'List of tables'!$A$4:$I$223,5,FALSE))</f>
        <v>Local Government District</v>
      </c>
      <c r="E75" s="11" t="str">
        <f>IF(ISNA(VLOOKUP((ROW(E77)-15),'List of tables'!$A$4:$I$223,8,FALSE))," ",VLOOKUP((ROW(E77)-15),'List of tables'!$A$4:$I$223,8,FALSE))</f>
        <v>Sexual orientation</v>
      </c>
      <c r="F75" s="35" t="str">
        <f t="shared" si="0"/>
        <v>Download file (Excel 157 KB)</v>
      </c>
      <c r="H75" s="9" t="str">
        <f>IF(ISNA(VLOOKUP((ROW(H77)-15),'List of tables'!$A$4:$I$223,6,FALSE))," ",VLOOKUP((ROW(H77)-15),'List of tables'!$A$4:$I$223,6,FALSE))</f>
        <v>https://www.nisra.gov.uk/system/files/statistics/census-2021-ms-c01.xlsx</v>
      </c>
      <c r="I75" s="9" t="str">
        <f>IF(ISNA(VLOOKUP((ROW(I77)-15),'List of tables'!$A$4:$I$223,7,FALSE))," ",VLOOKUP((ROW(I77)-15),'List of tables'!$A$4:$I$223,7,FALSE))</f>
        <v>Download file (Excel 157 KB)</v>
      </c>
    </row>
    <row r="76" spans="1:9" ht="30" customHeight="1">
      <c r="A76" s="37" t="str">
        <f>IF(ISNA(VLOOKUP((ROW(A78)-15),'List of tables'!$A$4:$I$223,2,FALSE))," ",VLOOKUP((ROW(A78)-15),'List of tables'!$A$4:$I$223,2,FALSE))</f>
        <v>MS-C02</v>
      </c>
      <c r="B76" s="11" t="str">
        <f>IF(ISNA(VLOOKUP((ROW(B78)-15),'List of tables'!$A$4:$I$223,3,FALSE))," ",VLOOKUP((ROW(B78)-15),'List of tables'!$A$4:$I$223,3,FALSE))</f>
        <v>Sexual orientation by broad age bands</v>
      </c>
      <c r="C76" s="11" t="str">
        <f>IF(ISNA(VLOOKUP((ROW(I78)-15),'List of tables'!$A$4:$I$223,9,FALSE))," ",VLOOKUP((ROW(I78)-15),'List of tables'!$A$4:$I$223,9,FALSE))</f>
        <v>All usual residents aged 16 and over</v>
      </c>
      <c r="D76" s="11" t="str">
        <f>IF(ISNA(VLOOKUP((ROW(D78)-15),'List of tables'!$A$4:$I$223,5,FALSE))," ",VLOOKUP((ROW(D78)-15),'List of tables'!$A$4:$I$223,5,FALSE))</f>
        <v>Local Government District</v>
      </c>
      <c r="E76" s="11" t="str">
        <f>IF(ISNA(VLOOKUP((ROW(E78)-15),'List of tables'!$A$4:$I$223,8,FALSE))," ",VLOOKUP((ROW(E78)-15),'List of tables'!$A$4:$I$223,8,FALSE))</f>
        <v>Sexual orientation</v>
      </c>
      <c r="F76" s="35" t="str">
        <f t="shared" si="0"/>
        <v>Download file (Excel 161 KB)</v>
      </c>
      <c r="H76" s="9" t="str">
        <f>IF(ISNA(VLOOKUP((ROW(H78)-15),'List of tables'!$A$4:$I$223,6,FALSE))," ",VLOOKUP((ROW(H78)-15),'List of tables'!$A$4:$I$223,6,FALSE))</f>
        <v>https://www.nisra.gov.uk/system/files/statistics/census-2021-ms-c02.xlsx</v>
      </c>
      <c r="I76" s="9" t="str">
        <f>IF(ISNA(VLOOKUP((ROW(I78)-15),'List of tables'!$A$4:$I$223,7,FALSE))," ",VLOOKUP((ROW(I78)-15),'List of tables'!$A$4:$I$223,7,FALSE))</f>
        <v>Download file (Excel 161 KB)</v>
      </c>
    </row>
    <row r="77" spans="1:9" ht="30" customHeight="1">
      <c r="A77" s="37" t="str">
        <f>IF(ISNA(VLOOKUP((ROW(A79)-15),'List of tables'!$A$4:$I$223,2,FALSE))," ",VLOOKUP((ROW(A79)-15),'List of tables'!$A$4:$I$223,2,FALSE))</f>
        <v>MS-C03</v>
      </c>
      <c r="B77" s="11" t="str">
        <f>IF(ISNA(VLOOKUP((ROW(B79)-15),'List of tables'!$A$4:$I$223,3,FALSE))," ",VLOOKUP((ROW(B79)-15),'List of tables'!$A$4:$I$223,3,FALSE))</f>
        <v>Sexual orientation - full detail</v>
      </c>
      <c r="C77" s="11" t="str">
        <f>IF(ISNA(VLOOKUP((ROW(I79)-15),'List of tables'!$A$4:$I$223,9,FALSE))," ",VLOOKUP((ROW(I79)-15),'List of tables'!$A$4:$I$223,9,FALSE))</f>
        <v>All usual residents aged 16 and over</v>
      </c>
      <c r="D77" s="11" t="str">
        <f>IF(ISNA(VLOOKUP((ROW(D79)-15),'List of tables'!$A$4:$I$223,5,FALSE))," ",VLOOKUP((ROW(D79)-15),'List of tables'!$A$4:$I$223,5,FALSE))</f>
        <v>Northern Ireland</v>
      </c>
      <c r="E77" s="11" t="str">
        <f>IF(ISNA(VLOOKUP((ROW(E79)-15),'List of tables'!$A$4:$I$223,8,FALSE))," ",VLOOKUP((ROW(E79)-15),'List of tables'!$A$4:$I$223,8,FALSE))</f>
        <v>Sexual orientation</v>
      </c>
      <c r="F77" s="35" t="str">
        <f t="shared" si="0"/>
        <v>Download file (Excel 156 KB)</v>
      </c>
      <c r="H77" s="9" t="str">
        <f>IF(ISNA(VLOOKUP((ROW(H79)-15),'List of tables'!$A$4:$I$223,6,FALSE))," ",VLOOKUP((ROW(H79)-15),'List of tables'!$A$4:$I$223,6,FALSE))</f>
        <v>https://www.nisra.gov.uk/system/files/statistics/census-2021-ms-c03.xlsx</v>
      </c>
      <c r="I77" s="9" t="str">
        <f>IF(ISNA(VLOOKUP((ROW(I79)-15),'List of tables'!$A$4:$I$223,7,FALSE))," ",VLOOKUP((ROW(I79)-15),'List of tables'!$A$4:$I$223,7,FALSE))</f>
        <v>Download file (Excel 156 KB)</v>
      </c>
    </row>
    <row r="78" spans="1:9" ht="30" customHeight="1">
      <c r="A78" s="37" t="str">
        <f>IF(ISNA(VLOOKUP((ROW(A80)-15),'List of tables'!$A$4:$I$223,2,FALSE))," ",VLOOKUP((ROW(A80)-15),'List of tables'!$A$4:$I$223,2,FALSE))</f>
        <v>MS-C04</v>
      </c>
      <c r="B78" s="11" t="str">
        <f>IF(ISNA(VLOOKUP((ROW(B80)-15),'List of tables'!$A$4:$I$223,3,FALSE))," ",VLOOKUP((ROW(B80)-15),'List of tables'!$A$4:$I$223,3,FALSE))</f>
        <v>Sexual orientation - basic detail</v>
      </c>
      <c r="C78" s="11" t="str">
        <f>IF(ISNA(VLOOKUP((ROW(I80)-15),'List of tables'!$A$4:$I$223,9,FALSE))," ",VLOOKUP((ROW(I80)-15),'List of tables'!$A$4:$I$223,9,FALSE))</f>
        <v>All usual residents aged 16 and over</v>
      </c>
      <c r="D78" s="11" t="str">
        <f>IF(ISNA(VLOOKUP((ROW(D80)-15),'List of tables'!$A$4:$I$223,5,FALSE))," ",VLOOKUP((ROW(D80)-15),'List of tables'!$A$4:$I$223,5,FALSE))</f>
        <v>Settlement, Ward, Local Government District, Northern Ireland</v>
      </c>
      <c r="E78" s="11" t="str">
        <f>IF(ISNA(VLOOKUP((ROW(E80)-15),'List of tables'!$A$4:$I$223,8,FALSE))," ",VLOOKUP((ROW(E80)-15),'List of tables'!$A$4:$I$223,8,FALSE))</f>
        <v>Sexual orientation</v>
      </c>
      <c r="F78" s="35" t="str">
        <f t="shared" si="0"/>
        <v>Download file (Excel 248 KB)</v>
      </c>
      <c r="H78" s="9" t="str">
        <f>IF(ISNA(VLOOKUP((ROW(H80)-15),'List of tables'!$A$4:$I$223,6,FALSE))," ",VLOOKUP((ROW(H80)-15),'List of tables'!$A$4:$I$223,6,FALSE))</f>
        <v>https://www.nisra.gov.uk/system/files/statistics/census-2021-ms-c04.xlsx</v>
      </c>
      <c r="I78" s="9" t="str">
        <f>IF(ISNA(VLOOKUP((ROW(I80)-15),'List of tables'!$A$4:$I$223,7,FALSE))," ",VLOOKUP((ROW(I80)-15),'List of tables'!$A$4:$I$223,7,FALSE))</f>
        <v>Download file (Excel 248 KB)</v>
      </c>
    </row>
    <row r="79" spans="1:9" ht="30" customHeight="1">
      <c r="A79" s="37" t="str">
        <f>IF(ISNA(VLOOKUP((ROW(A81)-15),'List of tables'!$A$4:$I$223,2,FALSE))," ",VLOOKUP((ROW(A81)-15),'List of tables'!$A$4:$I$223,2,FALSE))</f>
        <v>MS-D01</v>
      </c>
      <c r="B79" s="11" t="str">
        <f>IF(ISNA(VLOOKUP((ROW(B81)-15),'List of tables'!$A$4:$I$223,3,FALSE))," ",VLOOKUP((ROW(B81)-15),'List of tables'!$A$4:$I$223,3,FALSE))</f>
        <v>General health by broad age bands</v>
      </c>
      <c r="C79" s="11" t="str">
        <f>IF(ISNA(VLOOKUP((ROW(I81)-15),'List of tables'!$A$4:$I$223,9,FALSE))," ",VLOOKUP((ROW(I81)-15),'List of tables'!$A$4:$I$223,9,FALSE))</f>
        <v>All usual residents</v>
      </c>
      <c r="D79" s="11" t="str">
        <f>IF(ISNA(VLOOKUP((ROW(D81)-15),'List of tables'!$A$4:$I$223,5,FALSE))," ",VLOOKUP((ROW(D81)-15),'List of tables'!$A$4:$I$223,5,FALSE))</f>
        <v>Settlement, Ward, Local Government District, Northern Ireland</v>
      </c>
      <c r="E79" s="11" t="str">
        <f>IF(ISNA(VLOOKUP((ROW(E81)-15),'List of tables'!$A$4:$I$223,8,FALSE))," ",VLOOKUP((ROW(E81)-15),'List of tables'!$A$4:$I$223,8,FALSE))</f>
        <v>Health, disability and unpaid care</v>
      </c>
      <c r="F79" s="35" t="str">
        <f t="shared" ref="F79:F142" si="1">IF(LEN(H79)&lt;10,"",HYPERLINK(H79,I79))</f>
        <v>Download file (Excel 535 KB)</v>
      </c>
      <c r="H79" s="9" t="str">
        <f>IF(ISNA(VLOOKUP((ROW(H81)-15),'List of tables'!$A$4:$I$223,6,FALSE))," ",VLOOKUP((ROW(H81)-15),'List of tables'!$A$4:$I$223,6,FALSE))</f>
        <v>https://www.nisra.gov.uk/system/files/statistics/census-2021-ms-d01.xlsx</v>
      </c>
      <c r="I79" s="9" t="str">
        <f>IF(ISNA(VLOOKUP((ROW(I81)-15),'List of tables'!$A$4:$I$223,7,FALSE))," ",VLOOKUP((ROW(I81)-15),'List of tables'!$A$4:$I$223,7,FALSE))</f>
        <v>Download file (Excel 535 KB)</v>
      </c>
    </row>
    <row r="80" spans="1:9" ht="30" customHeight="1">
      <c r="A80" s="37" t="str">
        <f>IF(ISNA(VLOOKUP((ROW(A82)-15),'List of tables'!$A$4:$I$223,2,FALSE))," ",VLOOKUP((ROW(A82)-15),'List of tables'!$A$4:$I$223,2,FALSE))</f>
        <v>MS-D02</v>
      </c>
      <c r="B80" s="11" t="str">
        <f>IF(ISNA(VLOOKUP((ROW(B82)-15),'List of tables'!$A$4:$I$223,3,FALSE))," ",VLOOKUP((ROW(B82)-15),'List of tables'!$A$4:$I$223,3,FALSE))</f>
        <v>Long-term health problem or disability by broad age bands</v>
      </c>
      <c r="C80" s="11" t="str">
        <f>IF(ISNA(VLOOKUP((ROW(I82)-15),'List of tables'!$A$4:$I$223,9,FALSE))," ",VLOOKUP((ROW(I82)-15),'List of tables'!$A$4:$I$223,9,FALSE))</f>
        <v>All usual residents</v>
      </c>
      <c r="D80" s="11" t="str">
        <f>IF(ISNA(VLOOKUP((ROW(D82)-15),'List of tables'!$A$4:$I$223,5,FALSE))," ",VLOOKUP((ROW(D82)-15),'List of tables'!$A$4:$I$223,5,FALSE))</f>
        <v>Settlement, Ward, Local Government District, Northern Ireland</v>
      </c>
      <c r="E80" s="11" t="str">
        <f>IF(ISNA(VLOOKUP((ROW(E82)-15),'List of tables'!$A$4:$I$223,8,FALSE))," ",VLOOKUP((ROW(E82)-15),'List of tables'!$A$4:$I$223,8,FALSE))</f>
        <v>Health, disability and unpaid care</v>
      </c>
      <c r="F80" s="35" t="str">
        <f t="shared" si="1"/>
        <v>Download file (Excel 416 KB)</v>
      </c>
      <c r="H80" s="9" t="str">
        <f>IF(ISNA(VLOOKUP((ROW(H82)-15),'List of tables'!$A$4:$I$223,6,FALSE))," ",VLOOKUP((ROW(H82)-15),'List of tables'!$A$4:$I$223,6,FALSE))</f>
        <v>https://www.nisra.gov.uk/system/files/statistics/census-2021-ms-d02.xlsx</v>
      </c>
      <c r="I80" s="9" t="str">
        <f>IF(ISNA(VLOOKUP((ROW(I82)-15),'List of tables'!$A$4:$I$223,7,FALSE))," ",VLOOKUP((ROW(I82)-15),'List of tables'!$A$4:$I$223,7,FALSE))</f>
        <v>Download file (Excel 416 KB)</v>
      </c>
    </row>
    <row r="81" spans="1:9" ht="30" customHeight="1">
      <c r="A81" s="37" t="str">
        <f>IF(ISNA(VLOOKUP((ROW(A83)-15),'List of tables'!$A$4:$I$223,2,FALSE))," ",VLOOKUP((ROW(A83)-15),'List of tables'!$A$4:$I$223,2,FALSE))</f>
        <v>MS-D03</v>
      </c>
      <c r="B81" s="11" t="str">
        <f>IF(ISNA(VLOOKUP((ROW(B83)-15),'List of tables'!$A$4:$I$223,3,FALSE))," ",VLOOKUP((ROW(B83)-15),'List of tables'!$A$4:$I$223,3,FALSE))</f>
        <v>Number of residents in household with a limiting long-term health problem or disability</v>
      </c>
      <c r="C81" s="11" t="str">
        <f>IF(ISNA(VLOOKUP((ROW(I83)-15),'List of tables'!$A$4:$I$223,9,FALSE))," ",VLOOKUP((ROW(I83)-15),'List of tables'!$A$4:$I$223,9,FALSE))</f>
        <v>All households</v>
      </c>
      <c r="D81" s="11" t="str">
        <f>IF(ISNA(VLOOKUP((ROW(D83)-15),'List of tables'!$A$4:$I$223,5,FALSE))," ",VLOOKUP((ROW(D83)-15),'List of tables'!$A$4:$I$223,5,FALSE))</f>
        <v>Settlement, Ward, Local Government District, Northern Ireland</v>
      </c>
      <c r="E81" s="11" t="str">
        <f>IF(ISNA(VLOOKUP((ROW(E83)-15),'List of tables'!$A$4:$I$223,8,FALSE))," ",VLOOKUP((ROW(E83)-15),'List of tables'!$A$4:$I$223,8,FALSE))</f>
        <v>Health, disability and unpaid care</v>
      </c>
      <c r="F81" s="35" t="str">
        <f t="shared" si="1"/>
        <v>Download file (Excel 246 KB)</v>
      </c>
      <c r="H81" s="9" t="str">
        <f>IF(ISNA(VLOOKUP((ROW(H83)-15),'List of tables'!$A$4:$I$223,6,FALSE))," ",VLOOKUP((ROW(H83)-15),'List of tables'!$A$4:$I$223,6,FALSE))</f>
        <v>https://www.nisra.gov.uk/system/files/statistics/census-2021-ms-d03.xlsx</v>
      </c>
      <c r="I81" s="9" t="str">
        <f>IF(ISNA(VLOOKUP((ROW(I83)-15),'List of tables'!$A$4:$I$223,7,FALSE))," ",VLOOKUP((ROW(I83)-15),'List of tables'!$A$4:$I$223,7,FALSE))</f>
        <v>Download file (Excel 246 KB)</v>
      </c>
    </row>
    <row r="82" spans="1:9" ht="30" customHeight="1">
      <c r="A82" s="37" t="str">
        <f>IF(ISNA(VLOOKUP((ROW(A84)-15),'List of tables'!$A$4:$I$223,2,FALSE))," ",VLOOKUP((ROW(A84)-15),'List of tables'!$A$4:$I$223,2,FALSE))</f>
        <v>MS-D04</v>
      </c>
      <c r="B82" s="11" t="str">
        <f>IF(ISNA(VLOOKUP((ROW(B84)-15),'List of tables'!$A$4:$I$223,3,FALSE))," ",VLOOKUP((ROW(B84)-15),'List of tables'!$A$4:$I$223,3,FALSE))</f>
        <v>Number of long-term health conditions</v>
      </c>
      <c r="C82" s="11" t="str">
        <f>IF(ISNA(VLOOKUP((ROW(I84)-15),'List of tables'!$A$4:$I$223,9,FALSE))," ",VLOOKUP((ROW(I84)-15),'List of tables'!$A$4:$I$223,9,FALSE))</f>
        <v>All usual residents</v>
      </c>
      <c r="D82" s="11" t="str">
        <f>IF(ISNA(VLOOKUP((ROW(D84)-15),'List of tables'!$A$4:$I$223,5,FALSE))," ",VLOOKUP((ROW(D84)-15),'List of tables'!$A$4:$I$223,5,FALSE))</f>
        <v>Settlement, Ward, Local Government District, Northern Ireland</v>
      </c>
      <c r="E82" s="11" t="str">
        <f>IF(ISNA(VLOOKUP((ROW(E84)-15),'List of tables'!$A$4:$I$223,8,FALSE))," ",VLOOKUP((ROW(E84)-15),'List of tables'!$A$4:$I$223,8,FALSE))</f>
        <v>Health, disability and unpaid care</v>
      </c>
      <c r="F82" s="35" t="str">
        <f t="shared" si="1"/>
        <v>Download file (Excel 287 KB)</v>
      </c>
      <c r="H82" s="9" t="str">
        <f>IF(ISNA(VLOOKUP((ROW(H84)-15),'List of tables'!$A$4:$I$223,6,FALSE))," ",VLOOKUP((ROW(H84)-15),'List of tables'!$A$4:$I$223,6,FALSE))</f>
        <v>https://www.nisra.gov.uk/system/files/statistics/census-2021-ms-d04.xlsx</v>
      </c>
      <c r="I82" s="9" t="str">
        <f>IF(ISNA(VLOOKUP((ROW(I84)-15),'List of tables'!$A$4:$I$223,7,FALSE))," ",VLOOKUP((ROW(I84)-15),'List of tables'!$A$4:$I$223,7,FALSE))</f>
        <v>Download file (Excel 287 KB)</v>
      </c>
    </row>
    <row r="83" spans="1:9" ht="30" customHeight="1">
      <c r="A83" s="37" t="str">
        <f>IF(ISNA(VLOOKUP((ROW(A85)-15),'List of tables'!$A$4:$I$223,2,FALSE))," ",VLOOKUP((ROW(A85)-15),'List of tables'!$A$4:$I$223,2,FALSE))</f>
        <v>MS-D05</v>
      </c>
      <c r="B83" s="11" t="str">
        <f>IF(ISNA(VLOOKUP((ROW(B85)-15),'List of tables'!$A$4:$I$223,3,FALSE))," ",VLOOKUP((ROW(B85)-15),'List of tables'!$A$4:$I$223,3,FALSE))</f>
        <v>Type of long-term condition: Deafness or partial hearing loss by broad age bands</v>
      </c>
      <c r="C83" s="11" t="str">
        <f>IF(ISNA(VLOOKUP((ROW(I85)-15),'List of tables'!$A$4:$I$223,9,FALSE))," ",VLOOKUP((ROW(I85)-15),'List of tables'!$A$4:$I$223,9,FALSE))</f>
        <v>All usual residents</v>
      </c>
      <c r="D83" s="11" t="str">
        <f>IF(ISNA(VLOOKUP((ROW(D85)-15),'List of tables'!$A$4:$I$223,5,FALSE))," ",VLOOKUP((ROW(D85)-15),'List of tables'!$A$4:$I$223,5,FALSE))</f>
        <v>Local Government District</v>
      </c>
      <c r="E83" s="11" t="str">
        <f>IF(ISNA(VLOOKUP((ROW(E85)-15),'List of tables'!$A$4:$I$223,8,FALSE))," ",VLOOKUP((ROW(E85)-15),'List of tables'!$A$4:$I$223,8,FALSE))</f>
        <v>Health, disability and unpaid care</v>
      </c>
      <c r="F83" s="35" t="str">
        <f t="shared" si="1"/>
        <v>Download file (Excel 160 KB)</v>
      </c>
      <c r="H83" s="9" t="str">
        <f>IF(ISNA(VLOOKUP((ROW(H85)-15),'List of tables'!$A$4:$I$223,6,FALSE))," ",VLOOKUP((ROW(H85)-15),'List of tables'!$A$4:$I$223,6,FALSE))</f>
        <v>https://www.nisra.gov.uk/system/files/statistics/census-2021-ms-d05.xlsx</v>
      </c>
      <c r="I83" s="9" t="str">
        <f>IF(ISNA(VLOOKUP((ROW(I85)-15),'List of tables'!$A$4:$I$223,7,FALSE))," ",VLOOKUP((ROW(I85)-15),'List of tables'!$A$4:$I$223,7,FALSE))</f>
        <v>Download file (Excel 160 KB)</v>
      </c>
    </row>
    <row r="84" spans="1:9" ht="30" customHeight="1">
      <c r="A84" s="37" t="str">
        <f>IF(ISNA(VLOOKUP((ROW(A86)-15),'List of tables'!$A$4:$I$223,2,FALSE))," ",VLOOKUP((ROW(A86)-15),'List of tables'!$A$4:$I$223,2,FALSE))</f>
        <v>MS-D06</v>
      </c>
      <c r="B84" s="11" t="str">
        <f>IF(ISNA(VLOOKUP((ROW(B86)-15),'List of tables'!$A$4:$I$223,3,FALSE))," ",VLOOKUP((ROW(B86)-15),'List of tables'!$A$4:$I$223,3,FALSE))</f>
        <v>Type of long-term condition: Blindness or partial sight loss by broad age bands</v>
      </c>
      <c r="C84" s="11" t="str">
        <f>IF(ISNA(VLOOKUP((ROW(I86)-15),'List of tables'!$A$4:$I$223,9,FALSE))," ",VLOOKUP((ROW(I86)-15),'List of tables'!$A$4:$I$223,9,FALSE))</f>
        <v>All usual residents</v>
      </c>
      <c r="D84" s="11" t="str">
        <f>IF(ISNA(VLOOKUP((ROW(D86)-15),'List of tables'!$A$4:$I$223,5,FALSE))," ",VLOOKUP((ROW(D86)-15),'List of tables'!$A$4:$I$223,5,FALSE))</f>
        <v>Local Government District</v>
      </c>
      <c r="E84" s="11" t="str">
        <f>IF(ISNA(VLOOKUP((ROW(E86)-15),'List of tables'!$A$4:$I$223,8,FALSE))," ",VLOOKUP((ROW(E86)-15),'List of tables'!$A$4:$I$223,8,FALSE))</f>
        <v>Health, disability and unpaid care</v>
      </c>
      <c r="F84" s="35" t="str">
        <f t="shared" si="1"/>
        <v>Download file (Excel 160 KB)</v>
      </c>
      <c r="H84" s="9" t="str">
        <f>IF(ISNA(VLOOKUP((ROW(H86)-15),'List of tables'!$A$4:$I$223,6,FALSE))," ",VLOOKUP((ROW(H86)-15),'List of tables'!$A$4:$I$223,6,FALSE))</f>
        <v>https://www.nisra.gov.uk/system/files/statistics/census-2021-ms-d06.xlsx</v>
      </c>
      <c r="I84" s="9" t="str">
        <f>IF(ISNA(VLOOKUP((ROW(I86)-15),'List of tables'!$A$4:$I$223,7,FALSE))," ",VLOOKUP((ROW(I86)-15),'List of tables'!$A$4:$I$223,7,FALSE))</f>
        <v>Download file (Excel 160 KB)</v>
      </c>
    </row>
    <row r="85" spans="1:9" ht="30" customHeight="1">
      <c r="A85" s="37" t="str">
        <f>IF(ISNA(VLOOKUP((ROW(A87)-15),'List of tables'!$A$4:$I$223,2,FALSE))," ",VLOOKUP((ROW(A87)-15),'List of tables'!$A$4:$I$223,2,FALSE))</f>
        <v>MS-D07</v>
      </c>
      <c r="B85" s="11" t="str">
        <f>IF(ISNA(VLOOKUP((ROW(B87)-15),'List of tables'!$A$4:$I$223,3,FALSE))," ",VLOOKUP((ROW(B87)-15),'List of tables'!$A$4:$I$223,3,FALSE))</f>
        <v>Type of long-term condition: Mobility or dexterity difficulty that requires the use of a wheelchair by broad age bands</v>
      </c>
      <c r="C85" s="11" t="str">
        <f>IF(ISNA(VLOOKUP((ROW(I87)-15),'List of tables'!$A$4:$I$223,9,FALSE))," ",VLOOKUP((ROW(I87)-15),'List of tables'!$A$4:$I$223,9,FALSE))</f>
        <v>All usual residents</v>
      </c>
      <c r="D85" s="11" t="str">
        <f>IF(ISNA(VLOOKUP((ROW(D87)-15),'List of tables'!$A$4:$I$223,5,FALSE))," ",VLOOKUP((ROW(D87)-15),'List of tables'!$A$4:$I$223,5,FALSE))</f>
        <v>Local Government District</v>
      </c>
      <c r="E85" s="11" t="str">
        <f>IF(ISNA(VLOOKUP((ROW(E87)-15),'List of tables'!$A$4:$I$223,8,FALSE))," ",VLOOKUP((ROW(E87)-15),'List of tables'!$A$4:$I$223,8,FALSE))</f>
        <v>Health, disability and unpaid care</v>
      </c>
      <c r="F85" s="35" t="str">
        <f t="shared" si="1"/>
        <v>Download file (Excel 162 KB)</v>
      </c>
      <c r="H85" s="9" t="str">
        <f>IF(ISNA(VLOOKUP((ROW(H87)-15),'List of tables'!$A$4:$I$223,6,FALSE))," ",VLOOKUP((ROW(H87)-15),'List of tables'!$A$4:$I$223,6,FALSE))</f>
        <v>https://www.nisra.gov.uk/system/files/statistics/census-2021-ms-d07.xlsx</v>
      </c>
      <c r="I85" s="9" t="str">
        <f>IF(ISNA(VLOOKUP((ROW(I87)-15),'List of tables'!$A$4:$I$223,7,FALSE))," ",VLOOKUP((ROW(I87)-15),'List of tables'!$A$4:$I$223,7,FALSE))</f>
        <v>Download file (Excel 162 KB)</v>
      </c>
    </row>
    <row r="86" spans="1:9" ht="30" customHeight="1">
      <c r="A86" s="37" t="str">
        <f>IF(ISNA(VLOOKUP((ROW(A88)-15),'List of tables'!$A$4:$I$223,2,FALSE))," ",VLOOKUP((ROW(A88)-15),'List of tables'!$A$4:$I$223,2,FALSE))</f>
        <v>MS-D08</v>
      </c>
      <c r="B86" s="11" t="str">
        <f>IF(ISNA(VLOOKUP((ROW(B88)-15),'List of tables'!$A$4:$I$223,3,FALSE))," ",VLOOKUP((ROW(B88)-15),'List of tables'!$A$4:$I$223,3,FALSE))</f>
        <v>Type of long-term condition: Mobility or dexterity difficulty that limits basic physical activities by broad age bands</v>
      </c>
      <c r="C86" s="11" t="str">
        <f>IF(ISNA(VLOOKUP((ROW(I88)-15),'List of tables'!$A$4:$I$223,9,FALSE))," ",VLOOKUP((ROW(I88)-15),'List of tables'!$A$4:$I$223,9,FALSE))</f>
        <v>All usual residents</v>
      </c>
      <c r="D86" s="11" t="str">
        <f>IF(ISNA(VLOOKUP((ROW(D88)-15),'List of tables'!$A$4:$I$223,5,FALSE))," ",VLOOKUP((ROW(D88)-15),'List of tables'!$A$4:$I$223,5,FALSE))</f>
        <v>Local Government District</v>
      </c>
      <c r="E86" s="11" t="str">
        <f>IF(ISNA(VLOOKUP((ROW(E88)-15),'List of tables'!$A$4:$I$223,8,FALSE))," ",VLOOKUP((ROW(E88)-15),'List of tables'!$A$4:$I$223,8,FALSE))</f>
        <v>Health, disability and unpaid care</v>
      </c>
      <c r="F86" s="35" t="str">
        <f t="shared" si="1"/>
        <v>Download file (Excel 160 KB)</v>
      </c>
      <c r="H86" s="9" t="str">
        <f>IF(ISNA(VLOOKUP((ROW(H88)-15),'List of tables'!$A$4:$I$223,6,FALSE))," ",VLOOKUP((ROW(H88)-15),'List of tables'!$A$4:$I$223,6,FALSE))</f>
        <v>https://www.nisra.gov.uk/system/files/statistics/census-2021-ms-d08.xlsx</v>
      </c>
      <c r="I86" s="9" t="str">
        <f>IF(ISNA(VLOOKUP((ROW(I88)-15),'List of tables'!$A$4:$I$223,7,FALSE))," ",VLOOKUP((ROW(I88)-15),'List of tables'!$A$4:$I$223,7,FALSE))</f>
        <v>Download file (Excel 160 KB)</v>
      </c>
    </row>
    <row r="87" spans="1:9" ht="30" customHeight="1">
      <c r="A87" s="37" t="str">
        <f>IF(ISNA(VLOOKUP((ROW(A89)-15),'List of tables'!$A$4:$I$223,2,FALSE))," ",VLOOKUP((ROW(A89)-15),'List of tables'!$A$4:$I$223,2,FALSE))</f>
        <v>MS-D09</v>
      </c>
      <c r="B87" s="11" t="str">
        <f>IF(ISNA(VLOOKUP((ROW(B89)-15),'List of tables'!$A$4:$I$223,3,FALSE))," ",VLOOKUP((ROW(B89)-15),'List of tables'!$A$4:$I$223,3,FALSE))</f>
        <v>Type of long-term condition: Intellectual or learning disability by broad age bands</v>
      </c>
      <c r="C87" s="11" t="str">
        <f>IF(ISNA(VLOOKUP((ROW(I89)-15),'List of tables'!$A$4:$I$223,9,FALSE))," ",VLOOKUP((ROW(I89)-15),'List of tables'!$A$4:$I$223,9,FALSE))</f>
        <v>All usual residents</v>
      </c>
      <c r="D87" s="11" t="str">
        <f>IF(ISNA(VLOOKUP((ROW(D89)-15),'List of tables'!$A$4:$I$223,5,FALSE))," ",VLOOKUP((ROW(D89)-15),'List of tables'!$A$4:$I$223,5,FALSE))</f>
        <v>Local Government District</v>
      </c>
      <c r="E87" s="11" t="str">
        <f>IF(ISNA(VLOOKUP((ROW(E89)-15),'List of tables'!$A$4:$I$223,8,FALSE))," ",VLOOKUP((ROW(E89)-15),'List of tables'!$A$4:$I$223,8,FALSE))</f>
        <v>Health, disability and unpaid care</v>
      </c>
      <c r="F87" s="35" t="str">
        <f t="shared" si="1"/>
        <v>Download file (Excel 160 KB)</v>
      </c>
      <c r="H87" s="9" t="str">
        <f>IF(ISNA(VLOOKUP((ROW(H89)-15),'List of tables'!$A$4:$I$223,6,FALSE))," ",VLOOKUP((ROW(H89)-15),'List of tables'!$A$4:$I$223,6,FALSE))</f>
        <v>https://www.nisra.gov.uk/system/files/statistics/census-2021-ms-d09.xlsx</v>
      </c>
      <c r="I87" s="9" t="str">
        <f>IF(ISNA(VLOOKUP((ROW(I89)-15),'List of tables'!$A$4:$I$223,7,FALSE))," ",VLOOKUP((ROW(I89)-15),'List of tables'!$A$4:$I$223,7,FALSE))</f>
        <v>Download file (Excel 160 KB)</v>
      </c>
    </row>
    <row r="88" spans="1:9" ht="30" customHeight="1">
      <c r="A88" s="37" t="str">
        <f>IF(ISNA(VLOOKUP((ROW(A90)-15),'List of tables'!$A$4:$I$223,2,FALSE))," ",VLOOKUP((ROW(A90)-15),'List of tables'!$A$4:$I$223,2,FALSE))</f>
        <v>MS-D10</v>
      </c>
      <c r="B88" s="11" t="str">
        <f>IF(ISNA(VLOOKUP((ROW(B90)-15),'List of tables'!$A$4:$I$223,3,FALSE))," ",VLOOKUP((ROW(B90)-15),'List of tables'!$A$4:$I$223,3,FALSE))</f>
        <v>Type of long-term condition: Learning difficulty by broad age bands</v>
      </c>
      <c r="C88" s="11" t="str">
        <f>IF(ISNA(VLOOKUP((ROW(I90)-15),'List of tables'!$A$4:$I$223,9,FALSE))," ",VLOOKUP((ROW(I90)-15),'List of tables'!$A$4:$I$223,9,FALSE))</f>
        <v>All usual residents</v>
      </c>
      <c r="D88" s="11" t="str">
        <f>IF(ISNA(VLOOKUP((ROW(D90)-15),'List of tables'!$A$4:$I$223,5,FALSE))," ",VLOOKUP((ROW(D90)-15),'List of tables'!$A$4:$I$223,5,FALSE))</f>
        <v>Local Government District</v>
      </c>
      <c r="E88" s="11" t="str">
        <f>IF(ISNA(VLOOKUP((ROW(E90)-15),'List of tables'!$A$4:$I$223,8,FALSE))," ",VLOOKUP((ROW(E90)-15),'List of tables'!$A$4:$I$223,8,FALSE))</f>
        <v>Health, disability and unpaid care</v>
      </c>
      <c r="F88" s="35" t="str">
        <f t="shared" si="1"/>
        <v>Download file (Excel 160 KB)</v>
      </c>
      <c r="H88" s="9" t="str">
        <f>IF(ISNA(VLOOKUP((ROW(H90)-15),'List of tables'!$A$4:$I$223,6,FALSE))," ",VLOOKUP((ROW(H90)-15),'List of tables'!$A$4:$I$223,6,FALSE))</f>
        <v>https://www.nisra.gov.uk/system/files/statistics/census-2021-ms-d10.xlsx</v>
      </c>
      <c r="I88" s="9" t="str">
        <f>IF(ISNA(VLOOKUP((ROW(I90)-15),'List of tables'!$A$4:$I$223,7,FALSE))," ",VLOOKUP((ROW(I90)-15),'List of tables'!$A$4:$I$223,7,FALSE))</f>
        <v>Download file (Excel 160 KB)</v>
      </c>
    </row>
    <row r="89" spans="1:9" ht="30" customHeight="1">
      <c r="A89" s="37" t="str">
        <f>IF(ISNA(VLOOKUP((ROW(A91)-15),'List of tables'!$A$4:$I$223,2,FALSE))," ",VLOOKUP((ROW(A91)-15),'List of tables'!$A$4:$I$223,2,FALSE))</f>
        <v>MS-D11</v>
      </c>
      <c r="B89" s="11" t="str">
        <f>IF(ISNA(VLOOKUP((ROW(B91)-15),'List of tables'!$A$4:$I$223,3,FALSE))," ",VLOOKUP((ROW(B91)-15),'List of tables'!$A$4:$I$223,3,FALSE))</f>
        <v>Type of long-term condition: Autism or Asperger syndrome by broad age bands</v>
      </c>
      <c r="C89" s="11" t="str">
        <f>IF(ISNA(VLOOKUP((ROW(I91)-15),'List of tables'!$A$4:$I$223,9,FALSE))," ",VLOOKUP((ROW(I91)-15),'List of tables'!$A$4:$I$223,9,FALSE))</f>
        <v>All usual residents</v>
      </c>
      <c r="D89" s="11" t="str">
        <f>IF(ISNA(VLOOKUP((ROW(D91)-15),'List of tables'!$A$4:$I$223,5,FALSE))," ",VLOOKUP((ROW(D91)-15),'List of tables'!$A$4:$I$223,5,FALSE))</f>
        <v>Local Government District</v>
      </c>
      <c r="E89" s="11" t="str">
        <f>IF(ISNA(VLOOKUP((ROW(E91)-15),'List of tables'!$A$4:$I$223,8,FALSE))," ",VLOOKUP((ROW(E91)-15),'List of tables'!$A$4:$I$223,8,FALSE))</f>
        <v>Health, disability and unpaid care</v>
      </c>
      <c r="F89" s="35" t="str">
        <f t="shared" si="1"/>
        <v>Download file (Excel 160 KB)</v>
      </c>
      <c r="H89" s="9" t="str">
        <f>IF(ISNA(VLOOKUP((ROW(H91)-15),'List of tables'!$A$4:$I$223,6,FALSE))," ",VLOOKUP((ROW(H91)-15),'List of tables'!$A$4:$I$223,6,FALSE))</f>
        <v>https://www.nisra.gov.uk/system/files/statistics/census-2021-ms-d11.xlsx</v>
      </c>
      <c r="I89" s="9" t="str">
        <f>IF(ISNA(VLOOKUP((ROW(I91)-15),'List of tables'!$A$4:$I$223,7,FALSE))," ",VLOOKUP((ROW(I91)-15),'List of tables'!$A$4:$I$223,7,FALSE))</f>
        <v>Download file (Excel 160 KB)</v>
      </c>
    </row>
    <row r="90" spans="1:9" ht="30" customHeight="1">
      <c r="A90" s="37" t="str">
        <f>IF(ISNA(VLOOKUP((ROW(A92)-15),'List of tables'!$A$4:$I$223,2,FALSE))," ",VLOOKUP((ROW(A92)-15),'List of tables'!$A$4:$I$223,2,FALSE))</f>
        <v>MS-D12</v>
      </c>
      <c r="B90" s="11" t="str">
        <f>IF(ISNA(VLOOKUP((ROW(B92)-15),'List of tables'!$A$4:$I$223,3,FALSE))," ",VLOOKUP((ROW(B92)-15),'List of tables'!$A$4:$I$223,3,FALSE))</f>
        <v>Type of long-term condition: Emotional, psychological or mental health condition by broad age bands</v>
      </c>
      <c r="C90" s="11" t="str">
        <f>IF(ISNA(VLOOKUP((ROW(I92)-15),'List of tables'!$A$4:$I$223,9,FALSE))," ",VLOOKUP((ROW(I92)-15),'List of tables'!$A$4:$I$223,9,FALSE))</f>
        <v>All usual residents</v>
      </c>
      <c r="D90" s="11" t="str">
        <f>IF(ISNA(VLOOKUP((ROW(D92)-15),'List of tables'!$A$4:$I$223,5,FALSE))," ",VLOOKUP((ROW(D92)-15),'List of tables'!$A$4:$I$223,5,FALSE))</f>
        <v>Local Government District</v>
      </c>
      <c r="E90" s="11" t="str">
        <f>IF(ISNA(VLOOKUP((ROW(E92)-15),'List of tables'!$A$4:$I$223,8,FALSE))," ",VLOOKUP((ROW(E92)-15),'List of tables'!$A$4:$I$223,8,FALSE))</f>
        <v>Health, disability and unpaid care</v>
      </c>
      <c r="F90" s="35" t="str">
        <f t="shared" si="1"/>
        <v>Download file (Excel 160 KB)</v>
      </c>
      <c r="H90" s="9" t="str">
        <f>IF(ISNA(VLOOKUP((ROW(H92)-15),'List of tables'!$A$4:$I$223,6,FALSE))," ",VLOOKUP((ROW(H92)-15),'List of tables'!$A$4:$I$223,6,FALSE))</f>
        <v>https://www.nisra.gov.uk/system/files/statistics/census-2021-ms-d12.xlsx</v>
      </c>
      <c r="I90" s="9" t="str">
        <f>IF(ISNA(VLOOKUP((ROW(I92)-15),'List of tables'!$A$4:$I$223,7,FALSE))," ",VLOOKUP((ROW(I92)-15),'List of tables'!$A$4:$I$223,7,FALSE))</f>
        <v>Download file (Excel 160 KB)</v>
      </c>
    </row>
    <row r="91" spans="1:9" ht="30" customHeight="1">
      <c r="A91" s="37" t="str">
        <f>IF(ISNA(VLOOKUP((ROW(A93)-15),'List of tables'!$A$4:$I$223,2,FALSE))," ",VLOOKUP((ROW(A93)-15),'List of tables'!$A$4:$I$223,2,FALSE))</f>
        <v>MS-D13</v>
      </c>
      <c r="B91" s="11" t="str">
        <f>IF(ISNA(VLOOKUP((ROW(B93)-15),'List of tables'!$A$4:$I$223,3,FALSE))," ",VLOOKUP((ROW(B93)-15),'List of tables'!$A$4:$I$223,3,FALSE))</f>
        <v>Type of long-term condition: Frequent periods of confusion or memory loss by broad age bands</v>
      </c>
      <c r="C91" s="11" t="str">
        <f>IF(ISNA(VLOOKUP((ROW(I93)-15),'List of tables'!$A$4:$I$223,9,FALSE))," ",VLOOKUP((ROW(I93)-15),'List of tables'!$A$4:$I$223,9,FALSE))</f>
        <v>All usual residents</v>
      </c>
      <c r="D91" s="11" t="str">
        <f>IF(ISNA(VLOOKUP((ROW(D93)-15),'List of tables'!$A$4:$I$223,5,FALSE))," ",VLOOKUP((ROW(D93)-15),'List of tables'!$A$4:$I$223,5,FALSE))</f>
        <v>Local Government District</v>
      </c>
      <c r="E91" s="11" t="str">
        <f>IF(ISNA(VLOOKUP((ROW(E93)-15),'List of tables'!$A$4:$I$223,8,FALSE))," ",VLOOKUP((ROW(E93)-15),'List of tables'!$A$4:$I$223,8,FALSE))</f>
        <v>Health, disability and unpaid care</v>
      </c>
      <c r="F91" s="35" t="str">
        <f t="shared" si="1"/>
        <v>Download file (Excel 160 KB)</v>
      </c>
      <c r="H91" s="9" t="str">
        <f>IF(ISNA(VLOOKUP((ROW(H93)-15),'List of tables'!$A$4:$I$223,6,FALSE))," ",VLOOKUP((ROW(H93)-15),'List of tables'!$A$4:$I$223,6,FALSE))</f>
        <v>https://www.nisra.gov.uk/system/files/statistics/census-2021-ms-d13.xlsx</v>
      </c>
      <c r="I91" s="9" t="str">
        <f>IF(ISNA(VLOOKUP((ROW(I93)-15),'List of tables'!$A$4:$I$223,7,FALSE))," ",VLOOKUP((ROW(I93)-15),'List of tables'!$A$4:$I$223,7,FALSE))</f>
        <v>Download file (Excel 160 KB)</v>
      </c>
    </row>
    <row r="92" spans="1:9" ht="30" customHeight="1">
      <c r="A92" s="37" t="str">
        <f>IF(ISNA(VLOOKUP((ROW(A94)-15),'List of tables'!$A$4:$I$223,2,FALSE))," ",VLOOKUP((ROW(A94)-15),'List of tables'!$A$4:$I$223,2,FALSE))</f>
        <v>MS-D14</v>
      </c>
      <c r="B92" s="11" t="str">
        <f>IF(ISNA(VLOOKUP((ROW(B94)-15),'List of tables'!$A$4:$I$223,3,FALSE))," ",VLOOKUP((ROW(B94)-15),'List of tables'!$A$4:$I$223,3,FALSE))</f>
        <v>Type of long-term condition: Long-term pain or discomfort by broad age bands</v>
      </c>
      <c r="C92" s="11" t="str">
        <f>IF(ISNA(VLOOKUP((ROW(I94)-15),'List of tables'!$A$4:$I$223,9,FALSE))," ",VLOOKUP((ROW(I94)-15),'List of tables'!$A$4:$I$223,9,FALSE))</f>
        <v>All usual residents</v>
      </c>
      <c r="D92" s="11" t="str">
        <f>IF(ISNA(VLOOKUP((ROW(D94)-15),'List of tables'!$A$4:$I$223,5,FALSE))," ",VLOOKUP((ROW(D94)-15),'List of tables'!$A$4:$I$223,5,FALSE))</f>
        <v>Local Government District</v>
      </c>
      <c r="E92" s="11" t="str">
        <f>IF(ISNA(VLOOKUP((ROW(E94)-15),'List of tables'!$A$4:$I$223,8,FALSE))," ",VLOOKUP((ROW(E94)-15),'List of tables'!$A$4:$I$223,8,FALSE))</f>
        <v>Health, disability and unpaid care</v>
      </c>
      <c r="F92" s="35" t="str">
        <f t="shared" si="1"/>
        <v>Download file (Excel 160 KB)</v>
      </c>
      <c r="H92" s="9" t="str">
        <f>IF(ISNA(VLOOKUP((ROW(H94)-15),'List of tables'!$A$4:$I$223,6,FALSE))," ",VLOOKUP((ROW(H94)-15),'List of tables'!$A$4:$I$223,6,FALSE))</f>
        <v>https://www.nisra.gov.uk/system/files/statistics/census-2021-ms-d14.xlsx</v>
      </c>
      <c r="I92" s="9" t="str">
        <f>IF(ISNA(VLOOKUP((ROW(I94)-15),'List of tables'!$A$4:$I$223,7,FALSE))," ",VLOOKUP((ROW(I94)-15),'List of tables'!$A$4:$I$223,7,FALSE))</f>
        <v>Download file (Excel 160 KB)</v>
      </c>
    </row>
    <row r="93" spans="1:9" ht="30" customHeight="1">
      <c r="A93" s="37" t="str">
        <f>IF(ISNA(VLOOKUP((ROW(A95)-15),'List of tables'!$A$4:$I$223,2,FALSE))," ",VLOOKUP((ROW(A95)-15),'List of tables'!$A$4:$I$223,2,FALSE))</f>
        <v>MS-D15</v>
      </c>
      <c r="B93" s="11" t="str">
        <f>IF(ISNA(VLOOKUP((ROW(B95)-15),'List of tables'!$A$4:$I$223,3,FALSE))," ",VLOOKUP((ROW(B95)-15),'List of tables'!$A$4:$I$223,3,FALSE))</f>
        <v>Type of long-term condition: Shortness of breath or difficulty breathing by broad age bands</v>
      </c>
      <c r="C93" s="11" t="str">
        <f>IF(ISNA(VLOOKUP((ROW(I95)-15),'List of tables'!$A$4:$I$223,9,FALSE))," ",VLOOKUP((ROW(I95)-15),'List of tables'!$A$4:$I$223,9,FALSE))</f>
        <v>All usual residents</v>
      </c>
      <c r="D93" s="11" t="str">
        <f>IF(ISNA(VLOOKUP((ROW(D95)-15),'List of tables'!$A$4:$I$223,5,FALSE))," ",VLOOKUP((ROW(D95)-15),'List of tables'!$A$4:$I$223,5,FALSE))</f>
        <v>Local Government District</v>
      </c>
      <c r="E93" s="11" t="str">
        <f>IF(ISNA(VLOOKUP((ROW(E95)-15),'List of tables'!$A$4:$I$223,8,FALSE))," ",VLOOKUP((ROW(E95)-15),'List of tables'!$A$4:$I$223,8,FALSE))</f>
        <v>Health, disability and unpaid care</v>
      </c>
      <c r="F93" s="35" t="str">
        <f t="shared" si="1"/>
        <v>Download file (Excel 160 KB)</v>
      </c>
      <c r="H93" s="9" t="str">
        <f>IF(ISNA(VLOOKUP((ROW(H95)-15),'List of tables'!$A$4:$I$223,6,FALSE))," ",VLOOKUP((ROW(H95)-15),'List of tables'!$A$4:$I$223,6,FALSE))</f>
        <v>https://www.nisra.gov.uk/system/files/statistics/census-2021-ms-d15.xlsx</v>
      </c>
      <c r="I93" s="9" t="str">
        <f>IF(ISNA(VLOOKUP((ROW(I95)-15),'List of tables'!$A$4:$I$223,7,FALSE))," ",VLOOKUP((ROW(I95)-15),'List of tables'!$A$4:$I$223,7,FALSE))</f>
        <v>Download file (Excel 160 KB)</v>
      </c>
    </row>
    <row r="94" spans="1:9" ht="30" customHeight="1">
      <c r="A94" s="37" t="str">
        <f>IF(ISNA(VLOOKUP((ROW(A96)-15),'List of tables'!$A$4:$I$223,2,FALSE))," ",VLOOKUP((ROW(A96)-15),'List of tables'!$A$4:$I$223,2,FALSE))</f>
        <v>MS-D16</v>
      </c>
      <c r="B94" s="11" t="str">
        <f>IF(ISNA(VLOOKUP((ROW(B96)-15),'List of tables'!$A$4:$I$223,3,FALSE))," ",VLOOKUP((ROW(B96)-15),'List of tables'!$A$4:$I$223,3,FALSE))</f>
        <v>Type of long-term condition: Other condition by broad age bands</v>
      </c>
      <c r="C94" s="11" t="str">
        <f>IF(ISNA(VLOOKUP((ROW(I96)-15),'List of tables'!$A$4:$I$223,9,FALSE))," ",VLOOKUP((ROW(I96)-15),'List of tables'!$A$4:$I$223,9,FALSE))</f>
        <v>All usual residents</v>
      </c>
      <c r="D94" s="11" t="str">
        <f>IF(ISNA(VLOOKUP((ROW(D96)-15),'List of tables'!$A$4:$I$223,5,FALSE))," ",VLOOKUP((ROW(D96)-15),'List of tables'!$A$4:$I$223,5,FALSE))</f>
        <v>Local Government District</v>
      </c>
      <c r="E94" s="11" t="str">
        <f>IF(ISNA(VLOOKUP((ROW(E96)-15),'List of tables'!$A$4:$I$223,8,FALSE))," ",VLOOKUP((ROW(E96)-15),'List of tables'!$A$4:$I$223,8,FALSE))</f>
        <v>Health, disability and unpaid care</v>
      </c>
      <c r="F94" s="35" t="str">
        <f t="shared" si="1"/>
        <v>Download file (Excel 160 KB)</v>
      </c>
      <c r="H94" s="9" t="str">
        <f>IF(ISNA(VLOOKUP((ROW(H96)-15),'List of tables'!$A$4:$I$223,6,FALSE))," ",VLOOKUP((ROW(H96)-15),'List of tables'!$A$4:$I$223,6,FALSE))</f>
        <v>https://www.nisra.gov.uk/system/files/statistics/census-2021-ms-d16.xlsx</v>
      </c>
      <c r="I94" s="9" t="str">
        <f>IF(ISNA(VLOOKUP((ROW(I96)-15),'List of tables'!$A$4:$I$223,7,FALSE))," ",VLOOKUP((ROW(I96)-15),'List of tables'!$A$4:$I$223,7,FALSE))</f>
        <v>Download file (Excel 160 KB)</v>
      </c>
    </row>
    <row r="95" spans="1:9" ht="30" customHeight="1">
      <c r="A95" s="37" t="str">
        <f>IF(ISNA(VLOOKUP((ROW(A97)-15),'List of tables'!$A$4:$I$223,2,FALSE))," ",VLOOKUP((ROW(A97)-15),'List of tables'!$A$4:$I$223,2,FALSE))</f>
        <v>MS-D17</v>
      </c>
      <c r="B95" s="11" t="str">
        <f>IF(ISNA(VLOOKUP((ROW(B97)-15),'List of tables'!$A$4:$I$223,3,FALSE))," ",VLOOKUP((ROW(B97)-15),'List of tables'!$A$4:$I$223,3,FALSE))</f>
        <v>Provision of unpaid care by broad age bands</v>
      </c>
      <c r="C95" s="11" t="str">
        <f>IF(ISNA(VLOOKUP((ROW(I97)-15),'List of tables'!$A$4:$I$223,9,FALSE))," ",VLOOKUP((ROW(I97)-15),'List of tables'!$A$4:$I$223,9,FALSE))</f>
        <v>All usual residents aged 5 and over</v>
      </c>
      <c r="D95" s="11" t="str">
        <f>IF(ISNA(VLOOKUP((ROW(D97)-15),'List of tables'!$A$4:$I$223,5,FALSE))," ",VLOOKUP((ROW(D97)-15),'List of tables'!$A$4:$I$223,5,FALSE))</f>
        <v>Settlement, Ward, Local Government District, Northern Ireland</v>
      </c>
      <c r="E95" s="11" t="str">
        <f>IF(ISNA(VLOOKUP((ROW(E97)-15),'List of tables'!$A$4:$I$223,8,FALSE))," ",VLOOKUP((ROW(E97)-15),'List of tables'!$A$4:$I$223,8,FALSE))</f>
        <v>Health, disability and unpaid care</v>
      </c>
      <c r="F95" s="35" t="str">
        <f t="shared" si="1"/>
        <v>Download file (Excel 516 KB)</v>
      </c>
      <c r="H95" s="9" t="str">
        <f>IF(ISNA(VLOOKUP((ROW(H97)-15),'List of tables'!$A$4:$I$223,6,FALSE))," ",VLOOKUP((ROW(H97)-15),'List of tables'!$A$4:$I$223,6,FALSE))</f>
        <v>https://www.nisra.gov.uk/system/files/statistics/census-2021-ms-d17.xlsx</v>
      </c>
      <c r="I95" s="9" t="str">
        <f>IF(ISNA(VLOOKUP((ROW(I97)-15),'List of tables'!$A$4:$I$223,7,FALSE))," ",VLOOKUP((ROW(I97)-15),'List of tables'!$A$4:$I$223,7,FALSE))</f>
        <v>Download file (Excel 516 KB)</v>
      </c>
    </row>
    <row r="96" spans="1:9" ht="30" customHeight="1">
      <c r="A96" s="37" t="str">
        <f>IF(ISNA(VLOOKUP((ROW(A98)-15),'List of tables'!$A$4:$I$223,2,FALSE))," ",VLOOKUP((ROW(A98)-15),'List of tables'!$A$4:$I$223,2,FALSE))</f>
        <v>MS-D18</v>
      </c>
      <c r="B96" s="11" t="str">
        <f>IF(ISNA(VLOOKUP((ROW(B98)-15),'List of tables'!$A$4:$I$223,3,FALSE))," ",VLOOKUP((ROW(B98)-15),'List of tables'!$A$4:$I$223,3,FALSE))</f>
        <v>Type of long-term condition</v>
      </c>
      <c r="C96" s="11" t="str">
        <f>IF(ISNA(VLOOKUP((ROW(I98)-15),'List of tables'!$A$4:$I$223,9,FALSE))," ",VLOOKUP((ROW(I98)-15),'List of tables'!$A$4:$I$223,9,FALSE))</f>
        <v>All usual residents</v>
      </c>
      <c r="D96" s="11" t="str">
        <f>IF(ISNA(VLOOKUP((ROW(D98)-15),'List of tables'!$A$4:$I$223,5,FALSE))," ",VLOOKUP((ROW(D98)-15),'List of tables'!$A$4:$I$223,5,FALSE))</f>
        <v>Settlement, Ward, Local Government District, Northern Ireland</v>
      </c>
      <c r="E96" s="11" t="str">
        <f>IF(ISNA(VLOOKUP((ROW(E98)-15),'List of tables'!$A$4:$I$223,8,FALSE))," ",VLOOKUP((ROW(E98)-15),'List of tables'!$A$4:$I$223,8,FALSE))</f>
        <v>Health, disability and unpaid care</v>
      </c>
      <c r="F96" s="35" t="str">
        <f t="shared" si="1"/>
        <v>Download file (Excel 396 KB)</v>
      </c>
      <c r="H96" s="9" t="str">
        <f>IF(ISNA(VLOOKUP((ROW(H98)-15),'List of tables'!$A$4:$I$223,6,FALSE))," ",VLOOKUP((ROW(H98)-15),'List of tables'!$A$4:$I$223,6,FALSE))</f>
        <v>https://www.nisra.gov.uk/system/files/statistics/census-2021-ms-d18.xlsx</v>
      </c>
      <c r="I96" s="9" t="str">
        <f>IF(ISNA(VLOOKUP((ROW(I98)-15),'List of tables'!$A$4:$I$223,7,FALSE))," ",VLOOKUP((ROW(I98)-15),'List of tables'!$A$4:$I$223,7,FALSE))</f>
        <v>Download file (Excel 396 KB)</v>
      </c>
    </row>
    <row r="97" spans="1:9" ht="42.75">
      <c r="A97" s="37" t="str">
        <f>IF(ISNA(VLOOKUP((ROW(A99)-15),'List of tables'!$A$4:$I$223,2,FALSE))," ",VLOOKUP((ROW(A99)-15),'List of tables'!$A$4:$I$223,2,FALSE))</f>
        <v>MS-E01</v>
      </c>
      <c r="B97" s="11" t="str">
        <f>IF(ISNA(VLOOKUP((ROW(B99)-15),'List of tables'!$A$4:$I$223,3,FALSE))," ",VLOOKUP((ROW(B99)-15),'List of tables'!$A$4:$I$223,3,FALSE))</f>
        <v>Households</v>
      </c>
      <c r="C97" s="11" t="str">
        <f>IF(ISNA(VLOOKUP((ROW(I99)-15),'List of tables'!$A$4:$I$223,9,FALSE))," ",VLOOKUP((ROW(I99)-15),'List of tables'!$A$4:$I$223,9,FALSE))</f>
        <v>All households</v>
      </c>
      <c r="D97" s="11" t="str">
        <f>IF(ISNA(VLOOKUP((ROW(D99)-15),'List of tables'!$A$4:$I$223,5,FALSE))," ",VLOOKUP((ROW(D99)-15),'List of tables'!$A$4:$I$223,5,FALSE))</f>
        <v>Data Zone, Super Data Zone, Settlement, Ward, District Electoral Area, Local Government District, Northern Ireland</v>
      </c>
      <c r="E97" s="11" t="str">
        <f>IF(ISNA(VLOOKUP((ROW(E99)-15),'List of tables'!$A$4:$I$223,8,FALSE))," ",VLOOKUP((ROW(E99)-15),'List of tables'!$A$4:$I$223,8,FALSE))</f>
        <v>Housing and accommodation</v>
      </c>
      <c r="F97" s="35" t="str">
        <f t="shared" si="1"/>
        <v>Download file (Excel 451 KB)</v>
      </c>
      <c r="H97" s="9" t="str">
        <f>IF(ISNA(VLOOKUP((ROW(H99)-15),'List of tables'!$A$4:$I$223,6,FALSE))," ",VLOOKUP((ROW(H99)-15),'List of tables'!$A$4:$I$223,6,FALSE))</f>
        <v>https://www.nisra.gov.uk/system/files/statistics/census-2021-ms-e01.xlsx</v>
      </c>
      <c r="I97" s="9" t="str">
        <f>IF(ISNA(VLOOKUP((ROW(I99)-15),'List of tables'!$A$4:$I$223,7,FALSE))," ",VLOOKUP((ROW(I99)-15),'List of tables'!$A$4:$I$223,7,FALSE))</f>
        <v>Download file (Excel 451 KB)</v>
      </c>
    </row>
    <row r="98" spans="1:9" ht="42.75">
      <c r="A98" s="37" t="str">
        <f>IF(ISNA(VLOOKUP((ROW(A100)-15),'List of tables'!$A$4:$I$223,2,FALSE))," ",VLOOKUP((ROW(A100)-15),'List of tables'!$A$4:$I$223,2,FALSE))</f>
        <v>MS-E02</v>
      </c>
      <c r="B98" s="11" t="str">
        <f>IF(ISNA(VLOOKUP((ROW(B100)-15),'List of tables'!$A$4:$I$223,3,FALSE))," ",VLOOKUP((ROW(B100)-15),'List of tables'!$A$4:$I$223,3,FALSE))</f>
        <v>Household size</v>
      </c>
      <c r="C98" s="11" t="str">
        <f>IF(ISNA(VLOOKUP((ROW(I100)-15),'List of tables'!$A$4:$I$223,9,FALSE))," ",VLOOKUP((ROW(I100)-15),'List of tables'!$A$4:$I$223,9,FALSE))</f>
        <v>Usually resident population in households; All households</v>
      </c>
      <c r="D98" s="11" t="str">
        <f>IF(ISNA(VLOOKUP((ROW(D100)-15),'List of tables'!$A$4:$I$223,5,FALSE))," ",VLOOKUP((ROW(D100)-15),'List of tables'!$A$4:$I$223,5,FALSE))</f>
        <v>Data Zone, Super Data Zone, Settlement, Ward, District Electoral Area, Local Government District, Northern Ireland</v>
      </c>
      <c r="E98" s="11" t="str">
        <f>IF(ISNA(VLOOKUP((ROW(E100)-15),'List of tables'!$A$4:$I$223,8,FALSE))," ",VLOOKUP((ROW(E100)-15),'List of tables'!$A$4:$I$223,8,FALSE))</f>
        <v>Housing and accommodation</v>
      </c>
      <c r="F98" s="35" t="str">
        <f t="shared" si="1"/>
        <v>Download file (Excel 1.1 MB)</v>
      </c>
      <c r="H98" s="9" t="str">
        <f>IF(ISNA(VLOOKUP((ROW(H100)-15),'List of tables'!$A$4:$I$223,6,FALSE))," ",VLOOKUP((ROW(H100)-15),'List of tables'!$A$4:$I$223,6,FALSE))</f>
        <v>https://www.nisra.gov.uk/system/files/statistics/census-2021-ms-e02.xlsx</v>
      </c>
      <c r="I98" s="9" t="str">
        <f>IF(ISNA(VLOOKUP((ROW(I100)-15),'List of tables'!$A$4:$I$223,7,FALSE))," ",VLOOKUP((ROW(I100)-15),'List of tables'!$A$4:$I$223,7,FALSE))</f>
        <v>Download file (Excel 1.1 MB)</v>
      </c>
    </row>
    <row r="99" spans="1:9" ht="30" customHeight="1">
      <c r="A99" s="37" t="str">
        <f>IF(ISNA(VLOOKUP((ROW(A101)-15),'List of tables'!$A$4:$I$223,2,FALSE))," ",VLOOKUP((ROW(A101)-15),'List of tables'!$A$4:$I$223,2,FALSE))</f>
        <v>MS-E03</v>
      </c>
      <c r="B99" s="11" t="str">
        <f>IF(ISNA(VLOOKUP((ROW(B101)-15),'List of tables'!$A$4:$I$223,3,FALSE))," ",VLOOKUP((ROW(B101)-15),'List of tables'!$A$4:$I$223,3,FALSE))</f>
        <v>Households, household residents and average household size - 1851-2021</v>
      </c>
      <c r="C99" s="11" t="str">
        <f>IF(ISNA(VLOOKUP((ROW(I101)-15),'List of tables'!$A$4:$I$223,9,FALSE))," ",VLOOKUP((ROW(I101)-15),'List of tables'!$A$4:$I$223,9,FALSE))</f>
        <v>All households; All usual residents in households</v>
      </c>
      <c r="D99" s="11" t="str">
        <f>IF(ISNA(VLOOKUP((ROW(D101)-15),'List of tables'!$A$4:$I$223,5,FALSE))," ",VLOOKUP((ROW(D101)-15),'List of tables'!$A$4:$I$223,5,FALSE))</f>
        <v>Northern Ireland</v>
      </c>
      <c r="E99" s="11" t="str">
        <f>IF(ISNA(VLOOKUP((ROW(E101)-15),'List of tables'!$A$4:$I$223,8,FALSE))," ",VLOOKUP((ROW(E101)-15),'List of tables'!$A$4:$I$223,8,FALSE))</f>
        <v>Housing and accommodation</v>
      </c>
      <c r="F99" s="35" t="str">
        <f t="shared" si="1"/>
        <v>Download file (Excel 156 KB)</v>
      </c>
      <c r="H99" s="9" t="str">
        <f>IF(ISNA(VLOOKUP((ROW(H101)-15),'List of tables'!$A$4:$I$223,6,FALSE))," ",VLOOKUP((ROW(H101)-15),'List of tables'!$A$4:$I$223,6,FALSE))</f>
        <v>https://www.nisra.gov.uk/system/files/statistics/census-2021-ms-e03.xlsx</v>
      </c>
      <c r="I99" s="9" t="str">
        <f>IF(ISNA(VLOOKUP((ROW(I101)-15),'List of tables'!$A$4:$I$223,7,FALSE))," ",VLOOKUP((ROW(I101)-15),'List of tables'!$A$4:$I$223,7,FALSE))</f>
        <v>Download file (Excel 156 KB)</v>
      </c>
    </row>
    <row r="100" spans="1:9" ht="42.75">
      <c r="A100" s="37" t="str">
        <f>IF(ISNA(VLOOKUP((ROW(A102)-15),'List of tables'!$A$4:$I$223,2,FALSE))," ",VLOOKUP((ROW(A102)-15),'List of tables'!$A$4:$I$223,2,FALSE))</f>
        <v>MS-E04</v>
      </c>
      <c r="B100" s="11" t="str">
        <f>IF(ISNA(VLOOKUP((ROW(B102)-15),'List of tables'!$A$4:$I$223,3,FALSE))," ",VLOOKUP((ROW(B102)-15),'List of tables'!$A$4:$I$223,3,FALSE))</f>
        <v>Household spaces</v>
      </c>
      <c r="C100" s="11" t="str">
        <f>IF(ISNA(VLOOKUP((ROW(I102)-15),'List of tables'!$A$4:$I$223,9,FALSE))," ",VLOOKUP((ROW(I102)-15),'List of tables'!$A$4:$I$223,9,FALSE))</f>
        <v>All household spaces</v>
      </c>
      <c r="D100" s="11" t="str">
        <f>IF(ISNA(VLOOKUP((ROW(D102)-15),'List of tables'!$A$4:$I$223,5,FALSE))," ",VLOOKUP((ROW(D102)-15),'List of tables'!$A$4:$I$223,5,FALSE))</f>
        <v>Data Zone, Super Data Zone, Settlement, Ward, District Electoral Area, Local Government District, Northern Ireland</v>
      </c>
      <c r="E100" s="11" t="str">
        <f>IF(ISNA(VLOOKUP((ROW(E102)-15),'List of tables'!$A$4:$I$223,8,FALSE))," ",VLOOKUP((ROW(E102)-15),'List of tables'!$A$4:$I$223,8,FALSE))</f>
        <v>Housing and accommodation</v>
      </c>
      <c r="F100" s="35" t="str">
        <f t="shared" si="1"/>
        <v>Download file (Excel 638 KB)</v>
      </c>
      <c r="H100" s="9" t="str">
        <f>IF(ISNA(VLOOKUP((ROW(H102)-15),'List of tables'!$A$4:$I$223,6,FALSE))," ",VLOOKUP((ROW(H102)-15),'List of tables'!$A$4:$I$223,6,FALSE))</f>
        <v>https://www.nisra.gov.uk/system/files/statistics/census-2021-ms-e04.xlsx</v>
      </c>
      <c r="I100" s="9" t="str">
        <f>IF(ISNA(VLOOKUP((ROW(I102)-15),'List of tables'!$A$4:$I$223,7,FALSE))," ",VLOOKUP((ROW(I102)-15),'List of tables'!$A$4:$I$223,7,FALSE))</f>
        <v>Download file (Excel 638 KB)</v>
      </c>
    </row>
    <row r="101" spans="1:9" ht="30" customHeight="1">
      <c r="A101" s="37" t="str">
        <f>IF(ISNA(VLOOKUP((ROW(A103)-15),'List of tables'!$A$4:$I$223,2,FALSE))," ",VLOOKUP((ROW(A103)-15),'List of tables'!$A$4:$I$223,2,FALSE))</f>
        <v>MS-E05</v>
      </c>
      <c r="B101" s="11" t="str">
        <f>IF(ISNA(VLOOKUP((ROW(B103)-15),'List of tables'!$A$4:$I$223,3,FALSE))," ",VLOOKUP((ROW(B103)-15),'List of tables'!$A$4:$I$223,3,FALSE))</f>
        <v>Accommodation type - usual residents</v>
      </c>
      <c r="C101" s="11" t="str">
        <f>IF(ISNA(VLOOKUP((ROW(I103)-15),'List of tables'!$A$4:$I$223,9,FALSE))," ",VLOOKUP((ROW(I103)-15),'List of tables'!$A$4:$I$223,9,FALSE))</f>
        <v>All usual residents living in households</v>
      </c>
      <c r="D101" s="11" t="str">
        <f>IF(ISNA(VLOOKUP((ROW(D103)-15),'List of tables'!$A$4:$I$223,5,FALSE))," ",VLOOKUP((ROW(D103)-15),'List of tables'!$A$4:$I$223,5,FALSE))</f>
        <v>Settlement, Ward, Local Government District, Northern Ireland</v>
      </c>
      <c r="E101" s="11" t="str">
        <f>IF(ISNA(VLOOKUP((ROW(E103)-15),'List of tables'!$A$4:$I$223,8,FALSE))," ",VLOOKUP((ROW(E103)-15),'List of tables'!$A$4:$I$223,8,FALSE))</f>
        <v>Housing and accommodation</v>
      </c>
      <c r="F101" s="35" t="str">
        <f t="shared" si="1"/>
        <v>Download file (Excel 292 KB)</v>
      </c>
      <c r="H101" s="9" t="str">
        <f>IF(ISNA(VLOOKUP((ROW(H103)-15),'List of tables'!$A$4:$I$223,6,FALSE))," ",VLOOKUP((ROW(H103)-15),'List of tables'!$A$4:$I$223,6,FALSE))</f>
        <v>https://www.nisra.gov.uk/system/files/statistics/census-2021-ms-e05.xlsx</v>
      </c>
      <c r="I101" s="9" t="str">
        <f>IF(ISNA(VLOOKUP((ROW(I103)-15),'List of tables'!$A$4:$I$223,7,FALSE))," ",VLOOKUP((ROW(I103)-15),'List of tables'!$A$4:$I$223,7,FALSE))</f>
        <v>Download file (Excel 292 KB)</v>
      </c>
    </row>
    <row r="102" spans="1:9" ht="30" customHeight="1">
      <c r="A102" s="37" t="str">
        <f>IF(ISNA(VLOOKUP((ROW(A104)-15),'List of tables'!$A$4:$I$223,2,FALSE))," ",VLOOKUP((ROW(A104)-15),'List of tables'!$A$4:$I$223,2,FALSE))</f>
        <v>MS-E06</v>
      </c>
      <c r="B102" s="11" t="str">
        <f>IF(ISNA(VLOOKUP((ROW(B104)-15),'List of tables'!$A$4:$I$223,3,FALSE))," ",VLOOKUP((ROW(B104)-15),'List of tables'!$A$4:$I$223,3,FALSE))</f>
        <v>Accommodation type - households</v>
      </c>
      <c r="C102" s="11" t="str">
        <f>IF(ISNA(VLOOKUP((ROW(I104)-15),'List of tables'!$A$4:$I$223,9,FALSE))," ",VLOOKUP((ROW(I104)-15),'List of tables'!$A$4:$I$223,9,FALSE))</f>
        <v>All households</v>
      </c>
      <c r="D102" s="11" t="str">
        <f>IF(ISNA(VLOOKUP((ROW(D104)-15),'List of tables'!$A$4:$I$223,5,FALSE))," ",VLOOKUP((ROW(D104)-15),'List of tables'!$A$4:$I$223,5,FALSE))</f>
        <v>Settlement, Ward, Local Government District, Northern Ireland</v>
      </c>
      <c r="E102" s="11" t="str">
        <f>IF(ISNA(VLOOKUP((ROW(E104)-15),'List of tables'!$A$4:$I$223,8,FALSE))," ",VLOOKUP((ROW(E104)-15),'List of tables'!$A$4:$I$223,8,FALSE))</f>
        <v>Housing and accommodation</v>
      </c>
      <c r="F102" s="35" t="str">
        <f t="shared" si="1"/>
        <v>Download file (Excel 289 KB)</v>
      </c>
      <c r="H102" s="9" t="str">
        <f>IF(ISNA(VLOOKUP((ROW(H104)-15),'List of tables'!$A$4:$I$223,6,FALSE))," ",VLOOKUP((ROW(H104)-15),'List of tables'!$A$4:$I$223,6,FALSE))</f>
        <v>https://www.nisra.gov.uk/system/files/statistics/census-2021-ms-e06.xlsx</v>
      </c>
      <c r="I102" s="9" t="str">
        <f>IF(ISNA(VLOOKUP((ROW(I104)-15),'List of tables'!$A$4:$I$223,7,FALSE))," ",VLOOKUP((ROW(I104)-15),'List of tables'!$A$4:$I$223,7,FALSE))</f>
        <v>Download file (Excel 289 KB)</v>
      </c>
    </row>
    <row r="103" spans="1:9" ht="30" customHeight="1">
      <c r="A103" s="37" t="str">
        <f>IF(ISNA(VLOOKUP((ROW(A105)-15),'List of tables'!$A$4:$I$223,2,FALSE))," ",VLOOKUP((ROW(A105)-15),'List of tables'!$A$4:$I$223,2,FALSE))</f>
        <v>MS-E07</v>
      </c>
      <c r="B103" s="11" t="str">
        <f>IF(ISNA(VLOOKUP((ROW(B105)-15),'List of tables'!$A$4:$I$223,3,FALSE))," ",VLOOKUP((ROW(B105)-15),'List of tables'!$A$4:$I$223,3,FALSE))</f>
        <v>Accommodation type - household spaces</v>
      </c>
      <c r="C103" s="11" t="str">
        <f>IF(ISNA(VLOOKUP((ROW(I105)-15),'List of tables'!$A$4:$I$223,9,FALSE))," ",VLOOKUP((ROW(I105)-15),'List of tables'!$A$4:$I$223,9,FALSE))</f>
        <v>All household spaces</v>
      </c>
      <c r="D103" s="11" t="str">
        <f>IF(ISNA(VLOOKUP((ROW(D105)-15),'List of tables'!$A$4:$I$223,5,FALSE))," ",VLOOKUP((ROW(D105)-15),'List of tables'!$A$4:$I$223,5,FALSE))</f>
        <v>Local Government District</v>
      </c>
      <c r="E103" s="11" t="str">
        <f>IF(ISNA(VLOOKUP((ROW(E105)-15),'List of tables'!$A$4:$I$223,8,FALSE))," ",VLOOKUP((ROW(E105)-15),'List of tables'!$A$4:$I$223,8,FALSE))</f>
        <v>Housing and accommodation</v>
      </c>
      <c r="F103" s="35" t="str">
        <f t="shared" si="1"/>
        <v>Download file (Excel 158 KB)</v>
      </c>
      <c r="H103" s="9" t="str">
        <f>IF(ISNA(VLOOKUP((ROW(H105)-15),'List of tables'!$A$4:$I$223,6,FALSE))," ",VLOOKUP((ROW(H105)-15),'List of tables'!$A$4:$I$223,6,FALSE))</f>
        <v>https://www.nisra.gov.uk/system/files/statistics/census-2021-ms-e07.xlsx</v>
      </c>
      <c r="I103" s="9" t="str">
        <f>IF(ISNA(VLOOKUP((ROW(I105)-15),'List of tables'!$A$4:$I$223,7,FALSE))," ",VLOOKUP((ROW(I105)-15),'List of tables'!$A$4:$I$223,7,FALSE))</f>
        <v>Download file (Excel 158 KB)</v>
      </c>
    </row>
    <row r="104" spans="1:9" ht="30" customHeight="1">
      <c r="A104" s="37" t="str">
        <f>IF(ISNA(VLOOKUP((ROW(A106)-15),'List of tables'!$A$4:$I$223,2,FALSE))," ",VLOOKUP((ROW(A106)-15),'List of tables'!$A$4:$I$223,2,FALSE))</f>
        <v>MS-E08</v>
      </c>
      <c r="B104" s="11" t="str">
        <f>IF(ISNA(VLOOKUP((ROW(B106)-15),'List of tables'!$A$4:$I$223,3,FALSE))," ",VLOOKUP((ROW(B106)-15),'List of tables'!$A$4:$I$223,3,FALSE))</f>
        <v>Number of adaptations to accommodation</v>
      </c>
      <c r="C104" s="11" t="str">
        <f>IF(ISNA(VLOOKUP((ROW(I106)-15),'List of tables'!$A$4:$I$223,9,FALSE))," ",VLOOKUP((ROW(I106)-15),'List of tables'!$A$4:$I$223,9,FALSE))</f>
        <v>All households</v>
      </c>
      <c r="D104" s="11" t="str">
        <f>IF(ISNA(VLOOKUP((ROW(D106)-15),'List of tables'!$A$4:$I$223,5,FALSE))," ",VLOOKUP((ROW(D106)-15),'List of tables'!$A$4:$I$223,5,FALSE))</f>
        <v>Settlement, Ward, Local Government District, Northern Ireland</v>
      </c>
      <c r="E104" s="11" t="str">
        <f>IF(ISNA(VLOOKUP((ROW(E106)-15),'List of tables'!$A$4:$I$223,8,FALSE))," ",VLOOKUP((ROW(E106)-15),'List of tables'!$A$4:$I$223,8,FALSE))</f>
        <v>Housing and accommodation</v>
      </c>
      <c r="F104" s="35" t="str">
        <f t="shared" si="1"/>
        <v>Download file (Excel 267 KB)</v>
      </c>
      <c r="H104" s="9" t="str">
        <f>IF(ISNA(VLOOKUP((ROW(H106)-15),'List of tables'!$A$4:$I$223,6,FALSE))," ",VLOOKUP((ROW(H106)-15),'List of tables'!$A$4:$I$223,6,FALSE))</f>
        <v>https://www.nisra.gov.uk/system/files/statistics/census-2021-ms-e08.xlsx</v>
      </c>
      <c r="I104" s="9" t="str">
        <f>IF(ISNA(VLOOKUP((ROW(I106)-15),'List of tables'!$A$4:$I$223,7,FALSE))," ",VLOOKUP((ROW(I106)-15),'List of tables'!$A$4:$I$223,7,FALSE))</f>
        <v>Download file (Excel 267 KB)</v>
      </c>
    </row>
    <row r="105" spans="1:9" ht="30" customHeight="1">
      <c r="A105" s="37" t="str">
        <f>IF(ISNA(VLOOKUP((ROW(A107)-15),'List of tables'!$A$4:$I$223,2,FALSE))," ",VLOOKUP((ROW(A107)-15),'List of tables'!$A$4:$I$223,2,FALSE))</f>
        <v>MS-E09</v>
      </c>
      <c r="B105" s="11" t="str">
        <f>IF(ISNA(VLOOKUP((ROW(B107)-15),'List of tables'!$A$4:$I$223,3,FALSE))," ",VLOOKUP((ROW(B107)-15),'List of tables'!$A$4:$I$223,3,FALSE))</f>
        <v>Adaptation of accommodation</v>
      </c>
      <c r="C105" s="11" t="str">
        <f>IF(ISNA(VLOOKUP((ROW(I107)-15),'List of tables'!$A$4:$I$223,9,FALSE))," ",VLOOKUP((ROW(I107)-15),'List of tables'!$A$4:$I$223,9,FALSE))</f>
        <v>All households</v>
      </c>
      <c r="D105" s="11" t="str">
        <f>IF(ISNA(VLOOKUP((ROW(D107)-15),'List of tables'!$A$4:$I$223,5,FALSE))," ",VLOOKUP((ROW(D107)-15),'List of tables'!$A$4:$I$223,5,FALSE))</f>
        <v>Settlement, Ward, Local Government District, Northern Ireland</v>
      </c>
      <c r="E105" s="11" t="str">
        <f>IF(ISNA(VLOOKUP((ROW(E107)-15),'List of tables'!$A$4:$I$223,8,FALSE))," ",VLOOKUP((ROW(E107)-15),'List of tables'!$A$4:$I$223,8,FALSE))</f>
        <v>Housing and accommodation</v>
      </c>
      <c r="F105" s="35" t="str">
        <f t="shared" si="1"/>
        <v>Download file (Excel 311 KB)</v>
      </c>
      <c r="H105" s="9" t="str">
        <f>IF(ISNA(VLOOKUP((ROW(H107)-15),'List of tables'!$A$4:$I$223,6,FALSE))," ",VLOOKUP((ROW(H107)-15),'List of tables'!$A$4:$I$223,6,FALSE))</f>
        <v>https://www.nisra.gov.uk/system/files/statistics/census-2021-ms-e09.xlsx</v>
      </c>
      <c r="I105" s="9" t="str">
        <f>IF(ISNA(VLOOKUP((ROW(I107)-15),'List of tables'!$A$4:$I$223,7,FALSE))," ",VLOOKUP((ROW(I107)-15),'List of tables'!$A$4:$I$223,7,FALSE))</f>
        <v>Download file (Excel 311 KB)</v>
      </c>
    </row>
    <row r="106" spans="1:9" ht="30" customHeight="1">
      <c r="A106" s="37" t="str">
        <f>IF(ISNA(VLOOKUP((ROW(A108)-15),'List of tables'!$A$4:$I$223,2,FALSE))," ",VLOOKUP((ROW(A108)-15),'List of tables'!$A$4:$I$223,2,FALSE))</f>
        <v>MS-E10</v>
      </c>
      <c r="B106" s="11" t="str">
        <f>IF(ISNA(VLOOKUP((ROW(B108)-15),'List of tables'!$A$4:$I$223,3,FALSE))," ",VLOOKUP((ROW(B108)-15),'List of tables'!$A$4:$I$223,3,FALSE))</f>
        <v>Car or van availability</v>
      </c>
      <c r="C106" s="11" t="str">
        <f>IF(ISNA(VLOOKUP((ROW(I108)-15),'List of tables'!$A$4:$I$223,9,FALSE))," ",VLOOKUP((ROW(I108)-15),'List of tables'!$A$4:$I$223,9,FALSE))</f>
        <v>All households</v>
      </c>
      <c r="D106" s="11" t="str">
        <f>IF(ISNA(VLOOKUP((ROW(D108)-15),'List of tables'!$A$4:$I$223,5,FALSE))," ",VLOOKUP((ROW(D108)-15),'List of tables'!$A$4:$I$223,5,FALSE))</f>
        <v>Settlement, Ward, Local Government District, Northern Ireland</v>
      </c>
      <c r="E106" s="11" t="str">
        <f>IF(ISNA(VLOOKUP((ROW(E108)-15),'List of tables'!$A$4:$I$223,8,FALSE))," ",VLOOKUP((ROW(E108)-15),'List of tables'!$A$4:$I$223,8,FALSE))</f>
        <v>Housing and accommodation</v>
      </c>
      <c r="F106" s="35" t="str">
        <f t="shared" si="1"/>
        <v>Download file (Excel 303 KB)</v>
      </c>
      <c r="H106" s="9" t="str">
        <f>IF(ISNA(VLOOKUP((ROW(H108)-15),'List of tables'!$A$4:$I$223,6,FALSE))," ",VLOOKUP((ROW(H108)-15),'List of tables'!$A$4:$I$223,6,FALSE))</f>
        <v>https://www.nisra.gov.uk/system/files/statistics/census-2021-ms-e10.xlsx</v>
      </c>
      <c r="I106" s="9" t="str">
        <f>IF(ISNA(VLOOKUP((ROW(I108)-15),'List of tables'!$A$4:$I$223,7,FALSE))," ",VLOOKUP((ROW(I108)-15),'List of tables'!$A$4:$I$223,7,FALSE))</f>
        <v>Download file (Excel 303 KB)</v>
      </c>
    </row>
    <row r="107" spans="1:9" ht="30" customHeight="1">
      <c r="A107" s="37" t="str">
        <f>IF(ISNA(VLOOKUP((ROW(A109)-15),'List of tables'!$A$4:$I$223,2,FALSE))," ",VLOOKUP((ROW(A109)-15),'List of tables'!$A$4:$I$223,2,FALSE))</f>
        <v>MS-E11</v>
      </c>
      <c r="B107" s="11" t="str">
        <f>IF(ISNA(VLOOKUP((ROW(B109)-15),'List of tables'!$A$4:$I$223,3,FALSE))," ",VLOOKUP((ROW(B109)-15),'List of tables'!$A$4:$I$223,3,FALSE))</f>
        <v>Central heating (household based) - (classification 1)</v>
      </c>
      <c r="C107" s="11" t="str">
        <f>IF(ISNA(VLOOKUP((ROW(I109)-15),'List of tables'!$A$4:$I$223,9,FALSE))," ",VLOOKUP((ROW(I109)-15),'List of tables'!$A$4:$I$223,9,FALSE))</f>
        <v>All households</v>
      </c>
      <c r="D107" s="11" t="str">
        <f>IF(ISNA(VLOOKUP((ROW(D109)-15),'List of tables'!$A$4:$I$223,5,FALSE))," ",VLOOKUP((ROW(D109)-15),'List of tables'!$A$4:$I$223,5,FALSE))</f>
        <v>Settlement, Ward, Local Government District, Northern Ireland</v>
      </c>
      <c r="E107" s="11" t="str">
        <f>IF(ISNA(VLOOKUP((ROW(E109)-15),'List of tables'!$A$4:$I$223,8,FALSE))," ",VLOOKUP((ROW(E109)-15),'List of tables'!$A$4:$I$223,8,FALSE))</f>
        <v>Housing and accommodation</v>
      </c>
      <c r="F107" s="35" t="str">
        <f t="shared" si="1"/>
        <v>Download file (Excel 318 KB)</v>
      </c>
      <c r="H107" s="9" t="str">
        <f>IF(ISNA(VLOOKUP((ROW(H109)-15),'List of tables'!$A$4:$I$223,6,FALSE))," ",VLOOKUP((ROW(H109)-15),'List of tables'!$A$4:$I$223,6,FALSE))</f>
        <v>https://www.nisra.gov.uk/system/files/statistics/census-2021-ms-e11.xlsx</v>
      </c>
      <c r="I107" s="9" t="str">
        <f>IF(ISNA(VLOOKUP((ROW(I109)-15),'List of tables'!$A$4:$I$223,7,FALSE))," ",VLOOKUP((ROW(I109)-15),'List of tables'!$A$4:$I$223,7,FALSE))</f>
        <v>Download file (Excel 318 KB)</v>
      </c>
    </row>
    <row r="108" spans="1:9" ht="30" customHeight="1">
      <c r="A108" s="37" t="str">
        <f>IF(ISNA(VLOOKUP((ROW(A110)-15),'List of tables'!$A$4:$I$223,2,FALSE))," ",VLOOKUP((ROW(A110)-15),'List of tables'!$A$4:$I$223,2,FALSE))</f>
        <v>MS-E12</v>
      </c>
      <c r="B108" s="11" t="str">
        <f>IF(ISNA(VLOOKUP((ROW(B110)-15),'List of tables'!$A$4:$I$223,3,FALSE))," ",VLOOKUP((ROW(B110)-15),'List of tables'!$A$4:$I$223,3,FALSE))</f>
        <v>Central heating (system based) - (classification 2)</v>
      </c>
      <c r="C108" s="11" t="str">
        <f>IF(ISNA(VLOOKUP((ROW(I110)-15),'List of tables'!$A$4:$I$223,9,FALSE))," ",VLOOKUP((ROW(I110)-15),'List of tables'!$A$4:$I$223,9,FALSE))</f>
        <v>All households</v>
      </c>
      <c r="D108" s="11" t="str">
        <f>IF(ISNA(VLOOKUP((ROW(D110)-15),'List of tables'!$A$4:$I$223,5,FALSE))," ",VLOOKUP((ROW(D110)-15),'List of tables'!$A$4:$I$223,5,FALSE))</f>
        <v>Settlement, Ward, Local Government District, Northern Ireland</v>
      </c>
      <c r="E108" s="11" t="str">
        <f>IF(ISNA(VLOOKUP((ROW(E110)-15),'List of tables'!$A$4:$I$223,8,FALSE))," ",VLOOKUP((ROW(E110)-15),'List of tables'!$A$4:$I$223,8,FALSE))</f>
        <v>Housing and accommodation</v>
      </c>
      <c r="F108" s="35" t="str">
        <f t="shared" si="1"/>
        <v>Download file (Excel 335 KB)</v>
      </c>
      <c r="H108" s="9" t="str">
        <f>IF(ISNA(VLOOKUP((ROW(H110)-15),'List of tables'!$A$4:$I$223,6,FALSE))," ",VLOOKUP((ROW(H110)-15),'List of tables'!$A$4:$I$223,6,FALSE))</f>
        <v>https://www.nisra.gov.uk/system/files/statistics/census-2021-ms-e12.xlsx</v>
      </c>
      <c r="I108" s="9" t="str">
        <f>IF(ISNA(VLOOKUP((ROW(I110)-15),'List of tables'!$A$4:$I$223,7,FALSE))," ",VLOOKUP((ROW(I110)-15),'List of tables'!$A$4:$I$223,7,FALSE))</f>
        <v>Download file (Excel 335 KB)</v>
      </c>
    </row>
    <row r="109" spans="1:9" ht="30" customHeight="1">
      <c r="A109" s="37" t="str">
        <f>IF(ISNA(VLOOKUP((ROW(A111)-15),'List of tables'!$A$4:$I$223,2,FALSE))," ",VLOOKUP((ROW(A111)-15),'List of tables'!$A$4:$I$223,2,FALSE))</f>
        <v>MS-E13</v>
      </c>
      <c r="B109" s="11" t="str">
        <f>IF(ISNA(VLOOKUP((ROW(B111)-15),'List of tables'!$A$4:$I$223,3,FALSE))," ",VLOOKUP((ROW(B111)-15),'List of tables'!$A$4:$I$223,3,FALSE))</f>
        <v>Renewable energy systems</v>
      </c>
      <c r="C109" s="11" t="str">
        <f>IF(ISNA(VLOOKUP((ROW(I111)-15),'List of tables'!$A$4:$I$223,9,FALSE))," ",VLOOKUP((ROW(I111)-15),'List of tables'!$A$4:$I$223,9,FALSE))</f>
        <v>All households</v>
      </c>
      <c r="D109" s="11" t="str">
        <f>IF(ISNA(VLOOKUP((ROW(D111)-15),'List of tables'!$A$4:$I$223,5,FALSE))," ",VLOOKUP((ROW(D111)-15),'List of tables'!$A$4:$I$223,5,FALSE))</f>
        <v>Settlement, Ward, Local Government District, Northern Ireland</v>
      </c>
      <c r="E109" s="11" t="str">
        <f>IF(ISNA(VLOOKUP((ROW(E111)-15),'List of tables'!$A$4:$I$223,8,FALSE))," ",VLOOKUP((ROW(E111)-15),'List of tables'!$A$4:$I$223,8,FALSE))</f>
        <v>Housing and accommodation</v>
      </c>
      <c r="F109" s="35" t="str">
        <f t="shared" si="1"/>
        <v>Download file (Excel 305 KB)</v>
      </c>
      <c r="H109" s="9" t="str">
        <f>IF(ISNA(VLOOKUP((ROW(H111)-15),'List of tables'!$A$4:$I$223,6,FALSE))," ",VLOOKUP((ROW(H111)-15),'List of tables'!$A$4:$I$223,6,FALSE))</f>
        <v>https://www.nisra.gov.uk/system/files/statistics/census-2021-ms-e13.xlsx</v>
      </c>
      <c r="I109" s="9" t="str">
        <f>IF(ISNA(VLOOKUP((ROW(I111)-15),'List of tables'!$A$4:$I$223,7,FALSE))," ",VLOOKUP((ROW(I111)-15),'List of tables'!$A$4:$I$223,7,FALSE))</f>
        <v>Download file (Excel 305 KB)</v>
      </c>
    </row>
    <row r="110" spans="1:9" ht="30" customHeight="1">
      <c r="A110" s="37" t="str">
        <f>IF(ISNA(VLOOKUP((ROW(A112)-15),'List of tables'!$A$4:$I$223,2,FALSE))," ",VLOOKUP((ROW(A112)-15),'List of tables'!$A$4:$I$223,2,FALSE))</f>
        <v>MS-E14</v>
      </c>
      <c r="B110" s="11" t="str">
        <f>IF(ISNA(VLOOKUP((ROW(B112)-15),'List of tables'!$A$4:$I$223,3,FALSE))," ",VLOOKUP((ROW(B112)-15),'List of tables'!$A$4:$I$223,3,FALSE))</f>
        <v>Tenure - usual residents</v>
      </c>
      <c r="C110" s="11" t="str">
        <f>IF(ISNA(VLOOKUP((ROW(I112)-15),'List of tables'!$A$4:$I$223,9,FALSE))," ",VLOOKUP((ROW(I112)-15),'List of tables'!$A$4:$I$223,9,FALSE))</f>
        <v>All usual residents living in households</v>
      </c>
      <c r="D110" s="11" t="str">
        <f>IF(ISNA(VLOOKUP((ROW(D112)-15),'List of tables'!$A$4:$I$223,5,FALSE))," ",VLOOKUP((ROW(D112)-15),'List of tables'!$A$4:$I$223,5,FALSE))</f>
        <v>Settlement, Ward, Local Government District, Northern Ireland</v>
      </c>
      <c r="E110" s="11" t="str">
        <f>IF(ISNA(VLOOKUP((ROW(E112)-15),'List of tables'!$A$4:$I$223,8,FALSE))," ",VLOOKUP((ROW(E112)-15),'List of tables'!$A$4:$I$223,8,FALSE))</f>
        <v>Housing and accommodation</v>
      </c>
      <c r="F110" s="35" t="str">
        <f t="shared" si="1"/>
        <v>Download file (Excel 345 KB)</v>
      </c>
      <c r="H110" s="9" t="str">
        <f>IF(ISNA(VLOOKUP((ROW(H112)-15),'List of tables'!$A$4:$I$223,6,FALSE))," ",VLOOKUP((ROW(H112)-15),'List of tables'!$A$4:$I$223,6,FALSE))</f>
        <v>https://www.nisra.gov.uk/system/files/statistics/census-2021-ms-e14.xlsx</v>
      </c>
      <c r="I110" s="9" t="str">
        <f>IF(ISNA(VLOOKUP((ROW(I112)-15),'List of tables'!$A$4:$I$223,7,FALSE))," ",VLOOKUP((ROW(I112)-15),'List of tables'!$A$4:$I$223,7,FALSE))</f>
        <v>Download file (Excel 345 KB)</v>
      </c>
    </row>
    <row r="111" spans="1:9" ht="30" customHeight="1">
      <c r="A111" s="37" t="str">
        <f>IF(ISNA(VLOOKUP((ROW(A113)-15),'List of tables'!$A$4:$I$223,2,FALSE))," ",VLOOKUP((ROW(A113)-15),'List of tables'!$A$4:$I$223,2,FALSE))</f>
        <v>MS-E15</v>
      </c>
      <c r="B111" s="11" t="str">
        <f>IF(ISNA(VLOOKUP((ROW(B113)-15),'List of tables'!$A$4:$I$223,3,FALSE))," ",VLOOKUP((ROW(B113)-15),'List of tables'!$A$4:$I$223,3,FALSE))</f>
        <v>Tenure - households</v>
      </c>
      <c r="C111" s="11" t="str">
        <f>IF(ISNA(VLOOKUP((ROW(I113)-15),'List of tables'!$A$4:$I$223,9,FALSE))," ",VLOOKUP((ROW(I113)-15),'List of tables'!$A$4:$I$223,9,FALSE))</f>
        <v>All households</v>
      </c>
      <c r="D111" s="11" t="str">
        <f>IF(ISNA(VLOOKUP((ROW(D113)-15),'List of tables'!$A$4:$I$223,5,FALSE))," ",VLOOKUP((ROW(D113)-15),'List of tables'!$A$4:$I$223,5,FALSE))</f>
        <v>Settlement, Ward, Local Government District, Northern Ireland</v>
      </c>
      <c r="E111" s="11" t="str">
        <f>IF(ISNA(VLOOKUP((ROW(E113)-15),'List of tables'!$A$4:$I$223,8,FALSE))," ",VLOOKUP((ROW(E113)-15),'List of tables'!$A$4:$I$223,8,FALSE))</f>
        <v>Housing and accommodation</v>
      </c>
      <c r="F111" s="35" t="str">
        <f t="shared" si="1"/>
        <v>Download file (Excel 337 KB)</v>
      </c>
      <c r="H111" s="9" t="str">
        <f>IF(ISNA(VLOOKUP((ROW(H113)-15),'List of tables'!$A$4:$I$223,6,FALSE))," ",VLOOKUP((ROW(H113)-15),'List of tables'!$A$4:$I$223,6,FALSE))</f>
        <v>https://www.nisra.gov.uk/system/files/statistics/census-2021-ms-e15.xlsx</v>
      </c>
      <c r="I111" s="9" t="str">
        <f>IF(ISNA(VLOOKUP((ROW(I113)-15),'List of tables'!$A$4:$I$223,7,FALSE))," ",VLOOKUP((ROW(I113)-15),'List of tables'!$A$4:$I$223,7,FALSE))</f>
        <v>Download file (Excel 337 KB)</v>
      </c>
    </row>
    <row r="112" spans="1:9" ht="30" customHeight="1">
      <c r="A112" s="37" t="str">
        <f>IF(ISNA(VLOOKUP((ROW(A114)-15),'List of tables'!$A$4:$I$223,2,FALSE))," ",VLOOKUP((ROW(A114)-15),'List of tables'!$A$4:$I$223,2,FALSE))</f>
        <v>MS-E19</v>
      </c>
      <c r="B112" s="11" t="str">
        <f>IF(ISNA(VLOOKUP((ROW(B114)-15),'List of tables'!$A$4:$I$223,3,FALSE))," ",VLOOKUP((ROW(B114)-15),'List of tables'!$A$4:$I$223,3,FALSE))</f>
        <v>Tenure where Household Reference Person (HRP) aged 66 and over</v>
      </c>
      <c r="C112" s="11" t="str">
        <f>IF(ISNA(VLOOKUP((ROW(I114)-15),'List of tables'!$A$4:$I$223,9,FALSE))," ",VLOOKUP((ROW(I114)-15),'List of tables'!$A$4:$I$223,9,FALSE))</f>
        <v>All households where the Household Reference Person is aged 66 and over</v>
      </c>
      <c r="D112" s="11" t="str">
        <f>IF(ISNA(VLOOKUP((ROW(D114)-15),'List of tables'!$A$4:$I$223,5,FALSE))," ",VLOOKUP((ROW(D114)-15),'List of tables'!$A$4:$I$223,5,FALSE))</f>
        <v>Local Government District</v>
      </c>
      <c r="E112" s="11" t="str">
        <f>IF(ISNA(VLOOKUP((ROW(E114)-15),'List of tables'!$A$4:$I$223,8,FALSE))," ",VLOOKUP((ROW(E114)-15),'List of tables'!$A$4:$I$223,8,FALSE))</f>
        <v>Housing and accommodation</v>
      </c>
      <c r="F112" s="35" t="str">
        <f t="shared" si="1"/>
        <v>Download file (Excel 159 KB)</v>
      </c>
      <c r="H112" s="9" t="str">
        <f>IF(ISNA(VLOOKUP((ROW(H114)-15),'List of tables'!$A$4:$I$223,6,FALSE))," ",VLOOKUP((ROW(H114)-15),'List of tables'!$A$4:$I$223,6,FALSE))</f>
        <v>https://www.nisra.gov.uk/system/files/statistics/census-2021-ms-e19.xlsx</v>
      </c>
      <c r="I112" s="9" t="str">
        <f>IF(ISNA(VLOOKUP((ROW(I114)-15),'List of tables'!$A$4:$I$223,7,FALSE))," ",VLOOKUP((ROW(I114)-15),'List of tables'!$A$4:$I$223,7,FALSE))</f>
        <v>Download file (Excel 159 KB)</v>
      </c>
    </row>
    <row r="113" spans="1:9" ht="30" customHeight="1">
      <c r="A113" s="37" t="str">
        <f>IF(ISNA(VLOOKUP((ROW(A115)-15),'List of tables'!$A$4:$I$223,2,FALSE))," ",VLOOKUP((ROW(A115)-15),'List of tables'!$A$4:$I$223,2,FALSE))</f>
        <v>MS-F01</v>
      </c>
      <c r="B113" s="11" t="str">
        <f>IF(ISNA(VLOOKUP((ROW(B115)-15),'List of tables'!$A$4:$I$223,3,FALSE))," ",VLOOKUP((ROW(B115)-15),'List of tables'!$A$4:$I$223,3,FALSE))</f>
        <v>Communal establishment management and type - communal establishments</v>
      </c>
      <c r="C113" s="11" t="str">
        <f>IF(ISNA(VLOOKUP((ROW(I115)-15),'List of tables'!$A$4:$I$223,9,FALSE))," ",VLOOKUP((ROW(I115)-15),'List of tables'!$A$4:$I$223,9,FALSE))</f>
        <v>All communal establishments</v>
      </c>
      <c r="D113" s="11" t="str">
        <f>IF(ISNA(VLOOKUP((ROW(D115)-15),'List of tables'!$A$4:$I$223,5,FALSE))," ",VLOOKUP((ROW(D115)-15),'List of tables'!$A$4:$I$223,5,FALSE))</f>
        <v>Local Government District</v>
      </c>
      <c r="E113" s="11" t="str">
        <f>IF(ISNA(VLOOKUP((ROW(E115)-15),'List of tables'!$A$4:$I$223,8,FALSE))," ",VLOOKUP((ROW(E115)-15),'List of tables'!$A$4:$I$223,8,FALSE))</f>
        <v>Communal establishment</v>
      </c>
      <c r="F113" s="35" t="str">
        <f t="shared" si="1"/>
        <v>Download file (Excel 160 KB)</v>
      </c>
      <c r="H113" s="9" t="str">
        <f>IF(ISNA(VLOOKUP((ROW(H115)-15),'List of tables'!$A$4:$I$223,6,FALSE))," ",VLOOKUP((ROW(H115)-15),'List of tables'!$A$4:$I$223,6,FALSE))</f>
        <v>https://www.nisra.gov.uk/system/files/statistics/census-2021-ms-f01.xlsx</v>
      </c>
      <c r="I113" s="9" t="str">
        <f>IF(ISNA(VLOOKUP((ROW(I115)-15),'List of tables'!$A$4:$I$223,7,FALSE))," ",VLOOKUP((ROW(I115)-15),'List of tables'!$A$4:$I$223,7,FALSE))</f>
        <v>Download file (Excel 160 KB)</v>
      </c>
    </row>
    <row r="114" spans="1:9" ht="30" customHeight="1">
      <c r="A114" s="37" t="str">
        <f>IF(ISNA(VLOOKUP((ROW(A116)-15),'List of tables'!$A$4:$I$223,2,FALSE))," ",VLOOKUP((ROW(A116)-15),'List of tables'!$A$4:$I$223,2,FALSE))</f>
        <v>MS-F02</v>
      </c>
      <c r="B114" s="11" t="str">
        <f>IF(ISNA(VLOOKUP((ROW(B116)-15),'List of tables'!$A$4:$I$223,3,FALSE))," ",VLOOKUP((ROW(B116)-15),'List of tables'!$A$4:$I$223,3,FALSE))</f>
        <v>Communal establishment management and type - usual residents in a communal establishment</v>
      </c>
      <c r="C114" s="11" t="str">
        <f>IF(ISNA(VLOOKUP((ROW(I116)-15),'List of tables'!$A$4:$I$223,9,FALSE))," ",VLOOKUP((ROW(I116)-15),'List of tables'!$A$4:$I$223,9,FALSE))</f>
        <v>All usual residents in communal establishments</v>
      </c>
      <c r="D114" s="11" t="str">
        <f>IF(ISNA(VLOOKUP((ROW(D116)-15),'List of tables'!$A$4:$I$223,5,FALSE))," ",VLOOKUP((ROW(D116)-15),'List of tables'!$A$4:$I$223,5,FALSE))</f>
        <v>Local Government District</v>
      </c>
      <c r="E114" s="11" t="str">
        <f>IF(ISNA(VLOOKUP((ROW(E116)-15),'List of tables'!$A$4:$I$223,8,FALSE))," ",VLOOKUP((ROW(E116)-15),'List of tables'!$A$4:$I$223,8,FALSE))</f>
        <v>Communal establishment</v>
      </c>
      <c r="F114" s="35" t="str">
        <f t="shared" si="1"/>
        <v>Download file (Excel 162 KB)</v>
      </c>
      <c r="H114" s="9" t="str">
        <f>IF(ISNA(VLOOKUP((ROW(H116)-15),'List of tables'!$A$4:$I$223,6,FALSE))," ",VLOOKUP((ROW(H116)-15),'List of tables'!$A$4:$I$223,6,FALSE))</f>
        <v>https://www.nisra.gov.uk/system/files/statistics/census-2021-ms-f02.xlsx</v>
      </c>
      <c r="I114" s="9" t="str">
        <f>IF(ISNA(VLOOKUP((ROW(I116)-15),'List of tables'!$A$4:$I$223,7,FALSE))," ",VLOOKUP((ROW(I116)-15),'List of tables'!$A$4:$I$223,7,FALSE))</f>
        <v>Download file (Excel 162 KB)</v>
      </c>
    </row>
    <row r="115" spans="1:9" ht="30" customHeight="1">
      <c r="A115" s="37" t="str">
        <f>IF(ISNA(VLOOKUP((ROW(A117)-15),'List of tables'!$A$4:$I$223,2,FALSE))," ",VLOOKUP((ROW(A117)-15),'List of tables'!$A$4:$I$223,2,FALSE))</f>
        <v>MS-F03</v>
      </c>
      <c r="B115" s="11" t="str">
        <f>IF(ISNA(VLOOKUP((ROW(B117)-15),'List of tables'!$A$4:$I$223,3,FALSE))," ",VLOOKUP((ROW(B117)-15),'List of tables'!$A$4:$I$223,3,FALSE))</f>
        <v>Communal establishment residents and long-term health problem or disability</v>
      </c>
      <c r="C115" s="11" t="str">
        <f>IF(ISNA(VLOOKUP((ROW(I117)-15),'List of tables'!$A$4:$I$223,9,FALSE))," ",VLOOKUP((ROW(I117)-15),'List of tables'!$A$4:$I$223,9,FALSE))</f>
        <v>All usual residents in communal establishments</v>
      </c>
      <c r="D115" s="11" t="str">
        <f>IF(ISNA(VLOOKUP((ROW(D117)-15),'List of tables'!$A$4:$I$223,5,FALSE))," ",VLOOKUP((ROW(D117)-15),'List of tables'!$A$4:$I$223,5,FALSE))</f>
        <v>Local Government District</v>
      </c>
      <c r="E115" s="11" t="str">
        <f>IF(ISNA(VLOOKUP((ROW(E117)-15),'List of tables'!$A$4:$I$223,8,FALSE))," ",VLOOKUP((ROW(E117)-15),'List of tables'!$A$4:$I$223,8,FALSE))</f>
        <v>Communal establishment</v>
      </c>
      <c r="F115" s="35" t="str">
        <f t="shared" si="1"/>
        <v>Download file (Excel 160 KB)</v>
      </c>
      <c r="H115" s="9" t="str">
        <f>IF(ISNA(VLOOKUP((ROW(H117)-15),'List of tables'!$A$4:$I$223,6,FALSE))," ",VLOOKUP((ROW(H117)-15),'List of tables'!$A$4:$I$223,6,FALSE))</f>
        <v>https://www.nisra.gov.uk/system/files/statistics/census-2021-ms-f03.xlsx</v>
      </c>
      <c r="I115" s="9" t="str">
        <f>IF(ISNA(VLOOKUP((ROW(I117)-15),'List of tables'!$A$4:$I$223,7,FALSE))," ",VLOOKUP((ROW(I117)-15),'List of tables'!$A$4:$I$223,7,FALSE))</f>
        <v>Download file (Excel 160 KB)</v>
      </c>
    </row>
    <row r="116" spans="1:9" ht="30" customHeight="1">
      <c r="A116" s="37" t="str">
        <f>IF(ISNA(VLOOKUP((ROW(A118)-15),'List of tables'!$A$4:$I$223,2,FALSE))," ",VLOOKUP((ROW(A118)-15),'List of tables'!$A$4:$I$223,2,FALSE))</f>
        <v>MS-F04</v>
      </c>
      <c r="B116" s="11" t="str">
        <f>IF(ISNA(VLOOKUP((ROW(B118)-15),'List of tables'!$A$4:$I$223,3,FALSE))," ",VLOOKUP((ROW(B118)-15),'List of tables'!$A$4:$I$223,3,FALSE))</f>
        <v>Communal establishment resident by sex and broad age bands</v>
      </c>
      <c r="C116" s="11" t="str">
        <f>IF(ISNA(VLOOKUP((ROW(I118)-15),'List of tables'!$A$4:$I$223,9,FALSE))," ",VLOOKUP((ROW(I118)-15),'List of tables'!$A$4:$I$223,9,FALSE))</f>
        <v>All usual residents in communal establishments</v>
      </c>
      <c r="D116" s="11" t="str">
        <f>IF(ISNA(VLOOKUP((ROW(D118)-15),'List of tables'!$A$4:$I$223,5,FALSE))," ",VLOOKUP((ROW(D118)-15),'List of tables'!$A$4:$I$223,5,FALSE))</f>
        <v>Ward, Local Government District, Northern Ireland</v>
      </c>
      <c r="E116" s="11" t="str">
        <f>IF(ISNA(VLOOKUP((ROW(E118)-15),'List of tables'!$A$4:$I$223,8,FALSE))," ",VLOOKUP((ROW(E118)-15),'List of tables'!$A$4:$I$223,8,FALSE))</f>
        <v>Communal establishment</v>
      </c>
      <c r="F116" s="35" t="str">
        <f t="shared" si="1"/>
        <v>Download file (Excel 252 KB)</v>
      </c>
      <c r="H116" s="9" t="str">
        <f>IF(ISNA(VLOOKUP((ROW(H118)-15),'List of tables'!$A$4:$I$223,6,FALSE))," ",VLOOKUP((ROW(H118)-15),'List of tables'!$A$4:$I$223,6,FALSE))</f>
        <v>https://www.nisra.gov.uk/system/files/statistics/census-2021-ms-f04.xlsx</v>
      </c>
      <c r="I116" s="9" t="str">
        <f>IF(ISNA(VLOOKUP((ROW(I118)-15),'List of tables'!$A$4:$I$223,7,FALSE))," ",VLOOKUP((ROW(I118)-15),'List of tables'!$A$4:$I$223,7,FALSE))</f>
        <v>Download file (Excel 252 KB)</v>
      </c>
    </row>
    <row r="117" spans="1:9" ht="30" customHeight="1">
      <c r="A117" s="37" t="str">
        <f>IF(ISNA(VLOOKUP((ROW(A119)-15),'List of tables'!$A$4:$I$223,2,FALSE))," ",VLOOKUP((ROW(A119)-15),'List of tables'!$A$4:$I$223,2,FALSE))</f>
        <v>MS-G01</v>
      </c>
      <c r="B117" s="11" t="str">
        <f>IF(ISNA(VLOOKUP((ROW(B119)-15),'List of tables'!$A$4:$I$223,3,FALSE))," ",VLOOKUP((ROW(B119)-15),'List of tables'!$A$4:$I$223,3,FALSE))</f>
        <v>Highest level of qualifications</v>
      </c>
      <c r="C117" s="11" t="str">
        <f>IF(ISNA(VLOOKUP((ROW(I119)-15),'List of tables'!$A$4:$I$223,9,FALSE))," ",VLOOKUP((ROW(I119)-15),'List of tables'!$A$4:$I$223,9,FALSE))</f>
        <v xml:space="preserve">All usual residents aged 16 and over </v>
      </c>
      <c r="D117" s="11" t="str">
        <f>IF(ISNA(VLOOKUP((ROW(D119)-15),'List of tables'!$A$4:$I$223,5,FALSE))," ",VLOOKUP((ROW(D119)-15),'List of tables'!$A$4:$I$223,5,FALSE))</f>
        <v>Settlement, Ward, Local Government District, Northern Ireland</v>
      </c>
      <c r="E117" s="11" t="str">
        <f>IF(ISNA(VLOOKUP((ROW(E119)-15),'List of tables'!$A$4:$I$223,8,FALSE))," ",VLOOKUP((ROW(E119)-15),'List of tables'!$A$4:$I$223,8,FALSE))</f>
        <v>Qualifications</v>
      </c>
      <c r="F117" s="35" t="str">
        <f t="shared" si="1"/>
        <v>Download file (Excel 297 KB)</v>
      </c>
      <c r="H117" s="9" t="str">
        <f>IF(ISNA(VLOOKUP((ROW(H119)-15),'List of tables'!$A$4:$I$223,6,FALSE))," ",VLOOKUP((ROW(H119)-15),'List of tables'!$A$4:$I$223,6,FALSE))</f>
        <v>https://www.nisra.gov.uk/system/files/statistics/census-2021-ms-g01.xlsx</v>
      </c>
      <c r="I117" s="9" t="str">
        <f>IF(ISNA(VLOOKUP((ROW(I119)-15),'List of tables'!$A$4:$I$223,7,FALSE))," ",VLOOKUP((ROW(I119)-15),'List of tables'!$A$4:$I$223,7,FALSE))</f>
        <v>Download file (Excel 297 KB)</v>
      </c>
    </row>
    <row r="118" spans="1:9" ht="30" customHeight="1">
      <c r="A118" s="37" t="str">
        <f>IF(ISNA(VLOOKUP((ROW(A120)-15),'List of tables'!$A$4:$I$223,2,FALSE))," ",VLOOKUP((ROW(A120)-15),'List of tables'!$A$4:$I$223,2,FALSE))</f>
        <v>MS-G02</v>
      </c>
      <c r="B118" s="11" t="str">
        <f>IF(ISNA(VLOOKUP((ROW(B120)-15),'List of tables'!$A$4:$I$223,3,FALSE))," ",VLOOKUP((ROW(B120)-15),'List of tables'!$A$4:$I$223,3,FALSE))</f>
        <v>Highest level of qualifications by broad age bands</v>
      </c>
      <c r="C118" s="11" t="str">
        <f>IF(ISNA(VLOOKUP((ROW(I120)-15),'List of tables'!$A$4:$I$223,9,FALSE))," ",VLOOKUP((ROW(I120)-15),'List of tables'!$A$4:$I$223,9,FALSE))</f>
        <v xml:space="preserve">All usual residents aged 16 and over </v>
      </c>
      <c r="D118" s="11" t="str">
        <f>IF(ISNA(VLOOKUP((ROW(D120)-15),'List of tables'!$A$4:$I$223,5,FALSE))," ",VLOOKUP((ROW(D120)-15),'List of tables'!$A$4:$I$223,5,FALSE))</f>
        <v>Ward, Local Government District, Northern Ireland</v>
      </c>
      <c r="E118" s="11" t="str">
        <f>IF(ISNA(VLOOKUP((ROW(E120)-15),'List of tables'!$A$4:$I$223,8,FALSE))," ",VLOOKUP((ROW(E120)-15),'List of tables'!$A$4:$I$223,8,FALSE))</f>
        <v>Qualifications</v>
      </c>
      <c r="F118" s="35" t="str">
        <f t="shared" si="1"/>
        <v>Download file (Excel 426 KB)</v>
      </c>
      <c r="H118" s="9" t="str">
        <f>IF(ISNA(VLOOKUP((ROW(H120)-15),'List of tables'!$A$4:$I$223,6,FALSE))," ",VLOOKUP((ROW(H120)-15),'List of tables'!$A$4:$I$223,6,FALSE))</f>
        <v>https://www.nisra.gov.uk/system/files/statistics/census-2021-ms-g02.xlsx</v>
      </c>
      <c r="I118" s="9" t="str">
        <f>IF(ISNA(VLOOKUP((ROW(I120)-15),'List of tables'!$A$4:$I$223,7,FALSE))," ",VLOOKUP((ROW(I120)-15),'List of tables'!$A$4:$I$223,7,FALSE))</f>
        <v>Download file (Excel 426 KB)</v>
      </c>
    </row>
    <row r="119" spans="1:9" ht="30" customHeight="1">
      <c r="A119" s="37" t="str">
        <f>IF(ISNA(VLOOKUP((ROW(A121)-15),'List of tables'!$A$4:$I$223,2,FALSE))," ",VLOOKUP((ROW(A121)-15),'List of tables'!$A$4:$I$223,2,FALSE))</f>
        <v>MS-H02</v>
      </c>
      <c r="B119" s="11" t="str">
        <f>IF(ISNA(VLOOKUP((ROW(B121)-15),'List of tables'!$A$4:$I$223,3,FALSE))," ",VLOOKUP((ROW(B121)-15),'List of tables'!$A$4:$I$223,3,FALSE))</f>
        <v>Economic activity by sex</v>
      </c>
      <c r="C119" s="11" t="str">
        <f>IF(ISNA(VLOOKUP((ROW(I121)-15),'List of tables'!$A$4:$I$223,9,FALSE))," ",VLOOKUP((ROW(I121)-15),'List of tables'!$A$4:$I$223,9,FALSE))</f>
        <v>All usual residents aged 16 and over</v>
      </c>
      <c r="D119" s="11" t="str">
        <f>IF(ISNA(VLOOKUP((ROW(D121)-15),'List of tables'!$A$4:$I$223,5,FALSE))," ",VLOOKUP((ROW(D121)-15),'List of tables'!$A$4:$I$223,5,FALSE))</f>
        <v>Settlement, Ward, Local Government District, Northern Ireland</v>
      </c>
      <c r="E119" s="11" t="str">
        <f>IF(ISNA(VLOOKUP((ROW(E121)-15),'List of tables'!$A$4:$I$223,8,FALSE))," ",VLOOKUP((ROW(E121)-15),'List of tables'!$A$4:$I$223,8,FALSE))</f>
        <v>Labour market</v>
      </c>
      <c r="F119" s="35" t="str">
        <f t="shared" si="1"/>
        <v>Download file (Excel 667 KB)</v>
      </c>
      <c r="H119" s="9" t="str">
        <f>IF(ISNA(VLOOKUP((ROW(H121)-15),'List of tables'!$A$4:$I$223,6,FALSE))," ",VLOOKUP((ROW(H121)-15),'List of tables'!$A$4:$I$223,6,FALSE))</f>
        <v>https://www.nisra.gov.uk/system/files/statistics/census-2021-ms-h02.xlsx</v>
      </c>
      <c r="I119" s="9" t="str">
        <f>IF(ISNA(VLOOKUP((ROW(I121)-15),'List of tables'!$A$4:$I$223,7,FALSE))," ",VLOOKUP((ROW(I121)-15),'List of tables'!$A$4:$I$223,7,FALSE))</f>
        <v>Download file (Excel 667 KB)</v>
      </c>
    </row>
    <row r="120" spans="1:9" ht="30" customHeight="1">
      <c r="A120" s="37" t="str">
        <f>IF(ISNA(VLOOKUP((ROW(A122)-15),'List of tables'!$A$4:$I$223,2,FALSE))," ",VLOOKUP((ROW(A122)-15),'List of tables'!$A$4:$I$223,2,FALSE))</f>
        <v>MS-H03</v>
      </c>
      <c r="B120" s="11" t="str">
        <f>IF(ISNA(VLOOKUP((ROW(B122)-15),'List of tables'!$A$4:$I$223,3,FALSE))," ",VLOOKUP((ROW(B122)-15),'List of tables'!$A$4:$I$223,3,FALSE))</f>
        <v>Economic activity of Household Reference Person (HRP)</v>
      </c>
      <c r="C120" s="11" t="str">
        <f>IF(ISNA(VLOOKUP((ROW(I122)-15),'List of tables'!$A$4:$I$223,9,FALSE))," ",VLOOKUP((ROW(I122)-15),'List of tables'!$A$4:$I$223,9,FALSE))</f>
        <v>All Household Reference Persons (HRPs)</v>
      </c>
      <c r="D120" s="11" t="str">
        <f>IF(ISNA(VLOOKUP((ROW(D122)-15),'List of tables'!$A$4:$I$223,5,FALSE))," ",VLOOKUP((ROW(D122)-15),'List of tables'!$A$4:$I$223,5,FALSE))</f>
        <v>Local Government District</v>
      </c>
      <c r="E120" s="11" t="str">
        <f>IF(ISNA(VLOOKUP((ROW(E122)-15),'List of tables'!$A$4:$I$223,8,FALSE))," ",VLOOKUP((ROW(E122)-15),'List of tables'!$A$4:$I$223,8,FALSE))</f>
        <v>Labour market</v>
      </c>
      <c r="F120" s="35" t="str">
        <f t="shared" si="1"/>
        <v>Download file (Excel 160 KB)</v>
      </c>
      <c r="H120" s="9" t="str">
        <f>IF(ISNA(VLOOKUP((ROW(H122)-15),'List of tables'!$A$4:$I$223,6,FALSE))," ",VLOOKUP((ROW(H122)-15),'List of tables'!$A$4:$I$223,6,FALSE))</f>
        <v>https://www.nisra.gov.uk/system/files/statistics/census-2021-ms-h03.xlsx</v>
      </c>
      <c r="I120" s="9" t="str">
        <f>IF(ISNA(VLOOKUP((ROW(I122)-15),'List of tables'!$A$4:$I$223,7,FALSE))," ",VLOOKUP((ROW(I122)-15),'List of tables'!$A$4:$I$223,7,FALSE))</f>
        <v>Download file (Excel 160 KB)</v>
      </c>
    </row>
    <row r="121" spans="1:9" ht="30" customHeight="1">
      <c r="A121" s="37" t="str">
        <f>IF(ISNA(VLOOKUP((ROW(A123)-15),'List of tables'!$A$4:$I$223,2,FALSE))," ",VLOOKUP((ROW(A123)-15),'List of tables'!$A$4:$I$223,2,FALSE))</f>
        <v>MS-H04</v>
      </c>
      <c r="B121" s="11" t="str">
        <f>IF(ISNA(VLOOKUP((ROW(B123)-15),'List of tables'!$A$4:$I$223,3,FALSE))," ",VLOOKUP((ROW(B123)-15),'List of tables'!$A$4:$I$223,3,FALSE))</f>
        <v>Economic activity by sex - full-time students</v>
      </c>
      <c r="C121" s="11" t="str">
        <f>IF(ISNA(VLOOKUP((ROW(I123)-15),'List of tables'!$A$4:$I$223,9,FALSE))," ",VLOOKUP((ROW(I123)-15),'List of tables'!$A$4:$I$223,9,FALSE))</f>
        <v xml:space="preserve">All full-time students aged 16 and over </v>
      </c>
      <c r="D121" s="11" t="str">
        <f>IF(ISNA(VLOOKUP((ROW(D123)-15),'List of tables'!$A$4:$I$223,5,FALSE))," ",VLOOKUP((ROW(D123)-15),'List of tables'!$A$4:$I$223,5,FALSE))</f>
        <v>Local Government District</v>
      </c>
      <c r="E121" s="11" t="str">
        <f>IF(ISNA(VLOOKUP((ROW(E123)-15),'List of tables'!$A$4:$I$223,8,FALSE))," ",VLOOKUP((ROW(E123)-15),'List of tables'!$A$4:$I$223,8,FALSE))</f>
        <v>Labour market</v>
      </c>
      <c r="F121" s="35" t="str">
        <f t="shared" si="1"/>
        <v>Download file (Excel 158 KB)</v>
      </c>
      <c r="H121" s="9" t="str">
        <f>IF(ISNA(VLOOKUP((ROW(H123)-15),'List of tables'!$A$4:$I$223,6,FALSE))," ",VLOOKUP((ROW(H123)-15),'List of tables'!$A$4:$I$223,6,FALSE))</f>
        <v>https://www.nisra.gov.uk/system/files/statistics/census-2021-ms-h04.xlsx</v>
      </c>
      <c r="I121" s="9" t="str">
        <f>IF(ISNA(VLOOKUP((ROW(I123)-15),'List of tables'!$A$4:$I$223,7,FALSE))," ",VLOOKUP((ROW(I123)-15),'List of tables'!$A$4:$I$223,7,FALSE))</f>
        <v>Download file (Excel 158 KB)</v>
      </c>
    </row>
    <row r="122" spans="1:9" ht="27.95" customHeight="1">
      <c r="A122" s="37" t="str">
        <f>IF(ISNA(VLOOKUP((ROW(A124)-15),'List of tables'!$A$4:$I$223,2,FALSE))," ",VLOOKUP((ROW(A124)-15),'List of tables'!$A$4:$I$223,2,FALSE))</f>
        <v>MS-H05</v>
      </c>
      <c r="B122" s="11" t="str">
        <f>IF(ISNA(VLOOKUP((ROW(B124)-15),'List of tables'!$A$4:$I$223,3,FALSE))," ",VLOOKUP((ROW(B124)-15),'List of tables'!$A$4:$I$223,3,FALSE))</f>
        <v>Hours worked by sex</v>
      </c>
      <c r="C122" s="11" t="str">
        <f>IF(ISNA(VLOOKUP((ROW(I124)-15),'List of tables'!$A$4:$I$223,9,FALSE))," ",VLOOKUP((ROW(I124)-15),'List of tables'!$A$4:$I$223,9,FALSE))</f>
        <v>All usual residents aged 16 and over in employment</v>
      </c>
      <c r="D122" s="11" t="str">
        <f>IF(ISNA(VLOOKUP((ROW(D124)-15),'List of tables'!$A$4:$I$223,5,FALSE))," ",VLOOKUP((ROW(D124)-15),'List of tables'!$A$4:$I$223,5,FALSE))</f>
        <v>Settlement, Ward, Local Government District, Northern Ireland</v>
      </c>
      <c r="E122" s="11" t="str">
        <f>IF(ISNA(VLOOKUP((ROW(E124)-15),'List of tables'!$A$4:$I$223,8,FALSE))," ",VLOOKUP((ROW(E124)-15),'List of tables'!$A$4:$I$223,8,FALSE))</f>
        <v>Labour market</v>
      </c>
      <c r="F122" s="35" t="str">
        <f t="shared" si="1"/>
        <v>Download file (Excel 354 KB)</v>
      </c>
      <c r="H122" s="9" t="str">
        <f>IF(ISNA(VLOOKUP((ROW(H124)-15),'List of tables'!$A$4:$I$223,6,FALSE))," ",VLOOKUP((ROW(H124)-15),'List of tables'!$A$4:$I$223,6,FALSE))</f>
        <v>https://www.nisra.gov.uk/system/files/statistics/census-2021-ms-h05.xlsx</v>
      </c>
      <c r="I122" s="9" t="str">
        <f>IF(ISNA(VLOOKUP((ROW(I124)-15),'List of tables'!$A$4:$I$223,7,FALSE))," ",VLOOKUP((ROW(I124)-15),'List of tables'!$A$4:$I$223,7,FALSE))</f>
        <v>Download file (Excel 354 KB)</v>
      </c>
    </row>
    <row r="123" spans="1:9" ht="28.5">
      <c r="A123" s="37" t="str">
        <f>IF(ISNA(VLOOKUP((ROW(A125)-15),'List of tables'!$A$4:$I$223,2,FALSE))," ",VLOOKUP((ROW(A125)-15),'List of tables'!$A$4:$I$223,2,FALSE))</f>
        <v>MS-H06</v>
      </c>
      <c r="B123" s="11" t="str">
        <f>IF(ISNA(VLOOKUP((ROW(B125)-15),'List of tables'!$A$4:$I$223,3,FALSE))," ",VLOOKUP((ROW(B125)-15),'List of tables'!$A$4:$I$223,3,FALSE))</f>
        <v>Industry of employment by sex</v>
      </c>
      <c r="C123" s="11" t="str">
        <f>IF(ISNA(VLOOKUP((ROW(I125)-15),'List of tables'!$A$4:$I$223,9,FALSE))," ",VLOOKUP((ROW(I125)-15),'List of tables'!$A$4:$I$223,9,FALSE))</f>
        <v xml:space="preserve">All usual residents aged 16 and over in employment </v>
      </c>
      <c r="D123" s="11" t="str">
        <f>IF(ISNA(VLOOKUP((ROW(D125)-15),'List of tables'!$A$4:$I$223,5,FALSE))," ",VLOOKUP((ROW(D125)-15),'List of tables'!$A$4:$I$223,5,FALSE))</f>
        <v>Settlement, Ward, Local Government District, Northern Ireland</v>
      </c>
      <c r="E123" s="11" t="str">
        <f>IF(ISNA(VLOOKUP((ROW(E125)-15),'List of tables'!$A$4:$I$223,8,FALSE))," ",VLOOKUP((ROW(E125)-15),'List of tables'!$A$4:$I$223,8,FALSE))</f>
        <v>Labour market</v>
      </c>
      <c r="F123" s="35" t="str">
        <f t="shared" si="1"/>
        <v>Download file (Excel 880 KB)</v>
      </c>
      <c r="H123" s="9" t="str">
        <f>IF(ISNA(VLOOKUP((ROW(H125)-15),'List of tables'!$A$4:$I$223,6,FALSE))," ",VLOOKUP((ROW(H125)-15),'List of tables'!$A$4:$I$223,6,FALSE))</f>
        <v>https://www.nisra.gov.uk/system/files/statistics/census-2021-ms-h06.xlsx</v>
      </c>
      <c r="I123" s="9" t="str">
        <f>IF(ISNA(VLOOKUP((ROW(I125)-15),'List of tables'!$A$4:$I$223,7,FALSE))," ",VLOOKUP((ROW(I125)-15),'List of tables'!$A$4:$I$223,7,FALSE))</f>
        <v>Download file (Excel 880 KB)</v>
      </c>
    </row>
    <row r="124" spans="1:9" ht="28.5">
      <c r="A124" s="37" t="str">
        <f>IF(ISNA(VLOOKUP((ROW(A126)-15),'List of tables'!$A$4:$I$223,2,FALSE))," ",VLOOKUP((ROW(A126)-15),'List of tables'!$A$4:$I$223,2,FALSE))</f>
        <v>MS-H07</v>
      </c>
      <c r="B124" s="11" t="str">
        <f>IF(ISNA(VLOOKUP((ROW(B126)-15),'List of tables'!$A$4:$I$223,3,FALSE))," ",VLOOKUP((ROW(B126)-15),'List of tables'!$A$4:$I$223,3,FALSE))</f>
        <v>Industry (2-digit) of employment</v>
      </c>
      <c r="C124" s="11" t="str">
        <f>IF(ISNA(VLOOKUP((ROW(I126)-15),'List of tables'!$A$4:$I$223,9,FALSE))," ",VLOOKUP((ROW(I126)-15),'List of tables'!$A$4:$I$223,9,FALSE))</f>
        <v xml:space="preserve">All usual residents aged 16 and over in employment </v>
      </c>
      <c r="D124" s="11" t="str">
        <f>IF(ISNA(VLOOKUP((ROW(D126)-15),'List of tables'!$A$4:$I$223,5,FALSE))," ",VLOOKUP((ROW(D126)-15),'List of tables'!$A$4:$I$223,5,FALSE))</f>
        <v>Local Government District</v>
      </c>
      <c r="E124" s="11" t="str">
        <f>IF(ISNA(VLOOKUP((ROW(E126)-15),'List of tables'!$A$4:$I$223,8,FALSE))," ",VLOOKUP((ROW(E126)-15),'List of tables'!$A$4:$I$223,8,FALSE))</f>
        <v>Labour market</v>
      </c>
      <c r="F124" s="35" t="str">
        <f t="shared" si="1"/>
        <v>Download file (Excel 184 KB)</v>
      </c>
      <c r="H124" s="9" t="str">
        <f>IF(ISNA(VLOOKUP((ROW(H126)-15),'List of tables'!$A$4:$I$223,6,FALSE))," ",VLOOKUP((ROW(H126)-15),'List of tables'!$A$4:$I$223,6,FALSE))</f>
        <v>https://www.nisra.gov.uk/system/files/statistics/census-2021-ms-h07.xlsx</v>
      </c>
      <c r="I124" s="9" t="str">
        <f>IF(ISNA(VLOOKUP((ROW(I126)-15),'List of tables'!$A$4:$I$223,7,FALSE))," ",VLOOKUP((ROW(I126)-15),'List of tables'!$A$4:$I$223,7,FALSE))</f>
        <v>Download file (Excel 184 KB)</v>
      </c>
    </row>
    <row r="125" spans="1:9" ht="27.95" customHeight="1">
      <c r="A125" s="37" t="str">
        <f>IF(ISNA(VLOOKUP((ROW(A127)-15),'List of tables'!$A$4:$I$223,2,FALSE))," ",VLOOKUP((ROW(A127)-15),'List of tables'!$A$4:$I$223,2,FALSE))</f>
        <v>MS-H08</v>
      </c>
      <c r="B125" s="11" t="str">
        <f>IF(ISNA(VLOOKUP((ROW(B127)-15),'List of tables'!$A$4:$I$223,3,FALSE))," ",VLOOKUP((ROW(B127)-15),'List of tables'!$A$4:$I$223,3,FALSE))</f>
        <v>National Statistics Socio-economic Classification (NS-SeC) by sex</v>
      </c>
      <c r="C125" s="11" t="str">
        <f>IF(ISNA(VLOOKUP((ROW(I127)-15),'List of tables'!$A$4:$I$223,9,FALSE))," ",VLOOKUP((ROW(I127)-15),'List of tables'!$A$4:$I$223,9,FALSE))</f>
        <v>All usual residents aged 16 and over</v>
      </c>
      <c r="D125" s="11" t="str">
        <f>IF(ISNA(VLOOKUP((ROW(D127)-15),'List of tables'!$A$4:$I$223,5,FALSE))," ",VLOOKUP((ROW(D127)-15),'List of tables'!$A$4:$I$223,5,FALSE))</f>
        <v>Settlement, Ward, Local Government District, Northern Ireland</v>
      </c>
      <c r="E125" s="11" t="str">
        <f>IF(ISNA(VLOOKUP((ROW(E127)-15),'List of tables'!$A$4:$I$223,8,FALSE))," ",VLOOKUP((ROW(E127)-15),'List of tables'!$A$4:$I$223,8,FALSE))</f>
        <v>Labour market</v>
      </c>
      <c r="F125" s="35" t="str">
        <f t="shared" si="1"/>
        <v>Download file (Excel 532 KB)</v>
      </c>
      <c r="H125" s="9" t="str">
        <f>IF(ISNA(VLOOKUP((ROW(H127)-15),'List of tables'!$A$4:$I$223,6,FALSE))," ",VLOOKUP((ROW(H127)-15),'List of tables'!$A$4:$I$223,6,FALSE))</f>
        <v>https://www.nisra.gov.uk/system/files/statistics/census-2021-ms-h08.xlsx</v>
      </c>
      <c r="I125" s="9" t="str">
        <f>IF(ISNA(VLOOKUP((ROW(I127)-15),'List of tables'!$A$4:$I$223,7,FALSE))," ",VLOOKUP((ROW(I127)-15),'List of tables'!$A$4:$I$223,7,FALSE))</f>
        <v>Download file (Excel 532 KB)</v>
      </c>
    </row>
    <row r="126" spans="1:9" ht="28.5">
      <c r="A126" s="37" t="str">
        <f>IF(ISNA(VLOOKUP((ROW(A128)-15),'List of tables'!$A$4:$I$223,2,FALSE))," ",VLOOKUP((ROW(A128)-15),'List of tables'!$A$4:$I$223,2,FALSE))</f>
        <v>MS-H09</v>
      </c>
      <c r="B126" s="11" t="str">
        <f>IF(ISNA(VLOOKUP((ROW(B128)-15),'List of tables'!$A$4:$I$223,3,FALSE))," ",VLOOKUP((ROW(B128)-15),'List of tables'!$A$4:$I$223,3,FALSE))</f>
        <v>Occupation (1-digit) by sex</v>
      </c>
      <c r="C126" s="11" t="str">
        <f>IF(ISNA(VLOOKUP((ROW(I128)-15),'List of tables'!$A$4:$I$223,9,FALSE))," ",VLOOKUP((ROW(I128)-15),'List of tables'!$A$4:$I$223,9,FALSE))</f>
        <v xml:space="preserve">All usual residents aged 16 and over in employment </v>
      </c>
      <c r="D126" s="11" t="str">
        <f>IF(ISNA(VLOOKUP((ROW(D128)-15),'List of tables'!$A$4:$I$223,5,FALSE))," ",VLOOKUP((ROW(D128)-15),'List of tables'!$A$4:$I$223,5,FALSE))</f>
        <v>Settlement, Ward, Local Government District, Northern Ireland</v>
      </c>
      <c r="E126" s="11" t="str">
        <f>IF(ISNA(VLOOKUP((ROW(E128)-15),'List of tables'!$A$4:$I$223,8,FALSE))," ",VLOOKUP((ROW(E128)-15),'List of tables'!$A$4:$I$223,8,FALSE))</f>
        <v>Labour market</v>
      </c>
      <c r="F126" s="35" t="str">
        <f t="shared" si="1"/>
        <v>Download file (Excel 528 KB)</v>
      </c>
      <c r="H126" s="9" t="str">
        <f>IF(ISNA(VLOOKUP((ROW(H128)-15),'List of tables'!$A$4:$I$223,6,FALSE))," ",VLOOKUP((ROW(H128)-15),'List of tables'!$A$4:$I$223,6,FALSE))</f>
        <v>https://www.nisra.gov.uk/system/files/statistics/census-2021-ms-h09.xlsx</v>
      </c>
      <c r="I126" s="9" t="str">
        <f>IF(ISNA(VLOOKUP((ROW(I128)-15),'List of tables'!$A$4:$I$223,7,FALSE))," ",VLOOKUP((ROW(I128)-15),'List of tables'!$A$4:$I$223,7,FALSE))</f>
        <v>Download file (Excel 528 KB)</v>
      </c>
    </row>
    <row r="127" spans="1:9" ht="28.5">
      <c r="A127" s="37" t="str">
        <f>IF(ISNA(VLOOKUP((ROW(A129)-15),'List of tables'!$A$4:$I$223,2,FALSE))," ",VLOOKUP((ROW(A129)-15),'List of tables'!$A$4:$I$223,2,FALSE))</f>
        <v>MS-H10</v>
      </c>
      <c r="B127" s="11" t="str">
        <f>IF(ISNA(VLOOKUP((ROW(B129)-15),'List of tables'!$A$4:$I$223,3,FALSE))," ",VLOOKUP((ROW(B129)-15),'List of tables'!$A$4:$I$223,3,FALSE))</f>
        <v>Occupation - minor groups (2-digit)</v>
      </c>
      <c r="C127" s="11" t="str">
        <f>IF(ISNA(VLOOKUP((ROW(I129)-15),'List of tables'!$A$4:$I$223,9,FALSE))," ",VLOOKUP((ROW(I129)-15),'List of tables'!$A$4:$I$223,9,FALSE))</f>
        <v xml:space="preserve">All usual residents aged 16 and over in employment </v>
      </c>
      <c r="D127" s="11" t="str">
        <f>IF(ISNA(VLOOKUP((ROW(D129)-15),'List of tables'!$A$4:$I$223,5,FALSE))," ",VLOOKUP((ROW(D129)-15),'List of tables'!$A$4:$I$223,5,FALSE))</f>
        <v>Local Government District</v>
      </c>
      <c r="E127" s="11" t="str">
        <f>IF(ISNA(VLOOKUP((ROW(E129)-15),'List of tables'!$A$4:$I$223,8,FALSE))," ",VLOOKUP((ROW(E129)-15),'List of tables'!$A$4:$I$223,8,FALSE))</f>
        <v>Labour market</v>
      </c>
      <c r="F127" s="35" t="str">
        <f t="shared" si="1"/>
        <v>Download file (Excel 165 KB)</v>
      </c>
      <c r="H127" s="9" t="str">
        <f>IF(ISNA(VLOOKUP((ROW(H129)-15),'List of tables'!$A$4:$I$223,6,FALSE))," ",VLOOKUP((ROW(H129)-15),'List of tables'!$A$4:$I$223,6,FALSE))</f>
        <v>https://www.nisra.gov.uk/system/files/statistics/census-2021-ms-h10.xlsx</v>
      </c>
      <c r="I127" s="9" t="str">
        <f>IF(ISNA(VLOOKUP((ROW(I129)-15),'List of tables'!$A$4:$I$223,7,FALSE))," ",VLOOKUP((ROW(I129)-15),'List of tables'!$A$4:$I$223,7,FALSE))</f>
        <v>Download file (Excel 165 KB)</v>
      </c>
    </row>
    <row r="128" spans="1:9" ht="15">
      <c r="A128" s="37" t="str">
        <f>IF(ISNA(VLOOKUP((ROW(A130)-15),'List of tables'!$A$4:$I$223,2,FALSE))," ",VLOOKUP((ROW(A130)-15),'List of tables'!$A$4:$I$223,2,FALSE))</f>
        <v>MS-H11</v>
      </c>
      <c r="B128" s="11" t="str">
        <f>IF(ISNA(VLOOKUP((ROW(B130)-15),'List of tables'!$A$4:$I$223,3,FALSE))," ",VLOOKUP((ROW(B130)-15),'List of tables'!$A$4:$I$223,3,FALSE))</f>
        <v>Employment history</v>
      </c>
      <c r="C128" s="11" t="str">
        <f>IF(ISNA(VLOOKUP((ROW(I130)-15),'List of tables'!$A$4:$I$223,9,FALSE))," ",VLOOKUP((ROW(I130)-15),'List of tables'!$A$4:$I$223,9,FALSE))</f>
        <v>All usual residents aged 16 and over</v>
      </c>
      <c r="D128" s="11" t="str">
        <f>IF(ISNA(VLOOKUP((ROW(D130)-15),'List of tables'!$A$4:$I$223,5,FALSE))," ",VLOOKUP((ROW(D130)-15),'List of tables'!$A$4:$I$223,5,FALSE))</f>
        <v>Local Government District</v>
      </c>
      <c r="E128" s="11" t="str">
        <f>IF(ISNA(VLOOKUP((ROW(E130)-15),'List of tables'!$A$4:$I$223,8,FALSE))," ",VLOOKUP((ROW(E130)-15),'List of tables'!$A$4:$I$223,8,FALSE))</f>
        <v>Labour market</v>
      </c>
      <c r="F128" s="35" t="str">
        <f t="shared" si="1"/>
        <v>Download file (Excel 159 KB)</v>
      </c>
      <c r="H128" s="9" t="str">
        <f>IF(ISNA(VLOOKUP((ROW(H130)-15),'List of tables'!$A$4:$I$223,6,FALSE))," ",VLOOKUP((ROW(H130)-15),'List of tables'!$A$4:$I$223,6,FALSE))</f>
        <v>https://www.nisra.gov.uk/system/files/statistics/census-2021-ms-h11.xlsx</v>
      </c>
      <c r="I128" s="9" t="str">
        <f>IF(ISNA(VLOOKUP((ROW(I130)-15),'List of tables'!$A$4:$I$223,7,FALSE))," ",VLOOKUP((ROW(I130)-15),'List of tables'!$A$4:$I$223,7,FALSE))</f>
        <v>Download file (Excel 159 KB)</v>
      </c>
    </row>
    <row r="129" spans="1:9" ht="27.95" customHeight="1">
      <c r="A129" s="37" t="str">
        <f>IF(ISNA(VLOOKUP((ROW(A131)-15),'List of tables'!$A$4:$I$223,2,FALSE))," ",VLOOKUP((ROW(A131)-15),'List of tables'!$A$4:$I$223,2,FALSE))</f>
        <v>MS-H12</v>
      </c>
      <c r="B129" s="11" t="str">
        <f>IF(ISNA(VLOOKUP((ROW(B131)-15),'List of tables'!$A$4:$I$223,3,FALSE))," ",VLOOKUP((ROW(B131)-15),'List of tables'!$A$4:$I$223,3,FALSE))</f>
        <v>Occupation (3-digit)</v>
      </c>
      <c r="C129" s="11" t="str">
        <f>IF(ISNA(VLOOKUP((ROW(I131)-15),'List of tables'!$A$4:$I$223,9,FALSE))," ",VLOOKUP((ROW(I131)-15),'List of tables'!$A$4:$I$223,9,FALSE))</f>
        <v xml:space="preserve">All usual residents aged 16 and over in employment </v>
      </c>
      <c r="D129" s="11" t="str">
        <f>IF(ISNA(VLOOKUP((ROW(D131)-15),'List of tables'!$A$4:$I$223,5,FALSE))," ",VLOOKUP((ROW(D131)-15),'List of tables'!$A$4:$I$223,5,FALSE))</f>
        <v>Northern Ireland</v>
      </c>
      <c r="E129" s="11" t="str">
        <f>IF(ISNA(VLOOKUP((ROW(E131)-15),'List of tables'!$A$4:$I$223,8,FALSE))," ",VLOOKUP((ROW(E131)-15),'List of tables'!$A$4:$I$223,8,FALSE))</f>
        <v>Labour market</v>
      </c>
      <c r="F129" s="35" t="str">
        <f t="shared" si="1"/>
        <v>Download file (Excel 158 KB)</v>
      </c>
      <c r="H129" s="9" t="str">
        <f>IF(ISNA(VLOOKUP((ROW(H131)-15),'List of tables'!$A$4:$I$223,6,FALSE))," ",VLOOKUP((ROW(H131)-15),'List of tables'!$A$4:$I$223,6,FALSE))</f>
        <v>https://www.nisra.gov.uk/system/files/statistics/census-2021-ms-h12.xlsx</v>
      </c>
      <c r="I129" s="9" t="str">
        <f>IF(ISNA(VLOOKUP((ROW(I131)-15),'List of tables'!$A$4:$I$223,7,FALSE))," ",VLOOKUP((ROW(I131)-15),'List of tables'!$A$4:$I$223,7,FALSE))</f>
        <v>Download file (Excel 158 KB)</v>
      </c>
    </row>
    <row r="130" spans="1:9" ht="28.5">
      <c r="A130" s="37" t="str">
        <f>IF(ISNA(VLOOKUP((ROW(A132)-15),'List of tables'!$A$4:$I$223,2,FALSE))," ",VLOOKUP((ROW(A132)-15),'List of tables'!$A$4:$I$223,2,FALSE))</f>
        <v>MS-H13</v>
      </c>
      <c r="B130" s="11" t="str">
        <f>IF(ISNA(VLOOKUP((ROW(B132)-15),'List of tables'!$A$4:$I$223,3,FALSE))," ",VLOOKUP((ROW(B132)-15),'List of tables'!$A$4:$I$223,3,FALSE))</f>
        <v>Occupation - full detail (4-digit)</v>
      </c>
      <c r="C130" s="11" t="str">
        <f>IF(ISNA(VLOOKUP((ROW(I132)-15),'List of tables'!$A$4:$I$223,9,FALSE))," ",VLOOKUP((ROW(I132)-15),'List of tables'!$A$4:$I$223,9,FALSE))</f>
        <v xml:space="preserve">All usual residents aged 16 and over in employment </v>
      </c>
      <c r="D130" s="11" t="str">
        <f>IF(ISNA(VLOOKUP((ROW(D132)-15),'List of tables'!$A$4:$I$223,5,FALSE))," ",VLOOKUP((ROW(D132)-15),'List of tables'!$A$4:$I$223,5,FALSE))</f>
        <v>Northern Ireland</v>
      </c>
      <c r="E130" s="11" t="str">
        <f>IF(ISNA(VLOOKUP((ROW(E132)-15),'List of tables'!$A$4:$I$223,8,FALSE))," ",VLOOKUP((ROW(E132)-15),'List of tables'!$A$4:$I$223,8,FALSE))</f>
        <v>Labour market</v>
      </c>
      <c r="F130" s="35" t="str">
        <f t="shared" si="1"/>
        <v>Download file (Excel 168 KB)</v>
      </c>
      <c r="H130" s="9" t="str">
        <f>IF(ISNA(VLOOKUP((ROW(H132)-15),'List of tables'!$A$4:$I$223,6,FALSE))," ",VLOOKUP((ROW(H132)-15),'List of tables'!$A$4:$I$223,6,FALSE))</f>
        <v>https://www.nisra.gov.uk/system/files/statistics/census-2021-ms-h13.xlsx</v>
      </c>
      <c r="I130" s="9" t="str">
        <f>IF(ISNA(VLOOKUP((ROW(I132)-15),'List of tables'!$A$4:$I$223,7,FALSE))," ",VLOOKUP((ROW(I132)-15),'List of tables'!$A$4:$I$223,7,FALSE))</f>
        <v>Download file (Excel 168 KB)</v>
      </c>
    </row>
    <row r="131" spans="1:9" ht="28.5">
      <c r="A131" s="37" t="str">
        <f>IF(ISNA(VLOOKUP((ROW(A133)-15),'List of tables'!$A$4:$I$223,2,FALSE))," ",VLOOKUP((ROW(A133)-15),'List of tables'!$A$4:$I$223,2,FALSE))</f>
        <v>MS-H14</v>
      </c>
      <c r="B131" s="11" t="str">
        <f>IF(ISNA(VLOOKUP((ROW(B133)-15),'List of tables'!$A$4:$I$223,3,FALSE))," ",VLOOKUP((ROW(B133)-15),'List of tables'!$A$4:$I$223,3,FALSE))</f>
        <v>Industry of employment - full detail</v>
      </c>
      <c r="C131" s="11" t="str">
        <f>IF(ISNA(VLOOKUP((ROW(I133)-15),'List of tables'!$A$4:$I$223,9,FALSE))," ",VLOOKUP((ROW(I133)-15),'List of tables'!$A$4:$I$223,9,FALSE))</f>
        <v xml:space="preserve">All usual residents aged 16 and over in employment </v>
      </c>
      <c r="D131" s="11" t="str">
        <f>IF(ISNA(VLOOKUP((ROW(D133)-15),'List of tables'!$A$4:$I$223,5,FALSE))," ",VLOOKUP((ROW(D133)-15),'List of tables'!$A$4:$I$223,5,FALSE))</f>
        <v>Northern Ireland</v>
      </c>
      <c r="E131" s="11" t="str">
        <f>IF(ISNA(VLOOKUP((ROW(E133)-15),'List of tables'!$A$4:$I$223,8,FALSE))," ",VLOOKUP((ROW(E133)-15),'List of tables'!$A$4:$I$223,8,FALSE))</f>
        <v>Labour market</v>
      </c>
      <c r="F131" s="35" t="str">
        <f t="shared" si="1"/>
        <v>Download file (Excel 164 KB)</v>
      </c>
      <c r="H131" s="9" t="str">
        <f>IF(ISNA(VLOOKUP((ROW(H133)-15),'List of tables'!$A$4:$I$223,6,FALSE))," ",VLOOKUP((ROW(H133)-15),'List of tables'!$A$4:$I$223,6,FALSE))</f>
        <v>https://www.nisra.gov.uk/system/files/statistics/census-2021-ms-h14.xlsx</v>
      </c>
      <c r="I131" s="9" t="str">
        <f>IF(ISNA(VLOOKUP((ROW(I133)-15),'List of tables'!$A$4:$I$223,7,FALSE))," ",VLOOKUP((ROW(I133)-15),'List of tables'!$A$4:$I$223,7,FALSE))</f>
        <v>Download file (Excel 164 KB)</v>
      </c>
    </row>
    <row r="132" spans="1:9" ht="28.5">
      <c r="A132" s="37" t="str">
        <f>IF(ISNA(VLOOKUP((ROW(A134)-15),'List of tables'!$A$4:$I$223,2,FALSE))," ",VLOOKUP((ROW(A134)-15),'List of tables'!$A$4:$I$223,2,FALSE))</f>
        <v>MS-H15</v>
      </c>
      <c r="B132" s="11" t="str">
        <f>IF(ISNA(VLOOKUP((ROW(B134)-15),'List of tables'!$A$4:$I$223,3,FALSE))," ",VLOOKUP((ROW(B134)-15),'List of tables'!$A$4:$I$223,3,FALSE))</f>
        <v>Economic activity by broad age bands</v>
      </c>
      <c r="C132" s="11" t="str">
        <f>IF(ISNA(VLOOKUP((ROW(I134)-15),'List of tables'!$A$4:$I$223,9,FALSE))," ",VLOOKUP((ROW(I134)-15),'List of tables'!$A$4:$I$223,9,FALSE))</f>
        <v>All usual residents</v>
      </c>
      <c r="D132" s="11" t="str">
        <f>IF(ISNA(VLOOKUP((ROW(D134)-15),'List of tables'!$A$4:$I$223,5,FALSE))," ",VLOOKUP((ROW(D134)-15),'List of tables'!$A$4:$I$223,5,FALSE))</f>
        <v>Ward, Local Government District, Northern Ireland</v>
      </c>
      <c r="E132" s="11" t="str">
        <f>IF(ISNA(VLOOKUP((ROW(E134)-15),'List of tables'!$A$4:$I$223,8,FALSE))," ",VLOOKUP((ROW(E134)-15),'List of tables'!$A$4:$I$223,8,FALSE))</f>
        <v>Labour market</v>
      </c>
      <c r="F132" s="35" t="str">
        <f t="shared" si="1"/>
        <v>Download file (Excel 600 KB)</v>
      </c>
      <c r="H132" s="9" t="str">
        <f>IF(ISNA(VLOOKUP((ROW(H134)-15),'List of tables'!$A$4:$I$223,6,FALSE))," ",VLOOKUP((ROW(H134)-15),'List of tables'!$A$4:$I$223,6,FALSE))</f>
        <v>https://www.nisra.gov.uk/system/files/statistics/census-2021-ms-h15.xlsx</v>
      </c>
      <c r="I132" s="9" t="str">
        <f>IF(ISNA(VLOOKUP((ROW(I134)-15),'List of tables'!$A$4:$I$223,7,FALSE))," ",VLOOKUP((ROW(I134)-15),'List of tables'!$A$4:$I$223,7,FALSE))</f>
        <v>Download file (Excel 600 KB)</v>
      </c>
    </row>
    <row r="133" spans="1:9" ht="42.75">
      <c r="A133" s="37" t="str">
        <f>IF(ISNA(VLOOKUP((ROW(A135)-15),'List of tables'!$A$4:$I$223,2,FALSE))," ",VLOOKUP((ROW(A135)-15),'List of tables'!$A$4:$I$223,2,FALSE))</f>
        <v>MS-H16</v>
      </c>
      <c r="B133" s="11" t="str">
        <f>IF(ISNA(VLOOKUP((ROW(B135)-15),'List of tables'!$A$4:$I$223,3,FALSE))," ",VLOOKUP((ROW(B135)-15),'List of tables'!$A$4:$I$223,3,FALSE))</f>
        <v>Approximated Social Grade</v>
      </c>
      <c r="C133" s="11" t="str">
        <f>IF(ISNA(VLOOKUP((ROW(I135)-15),'List of tables'!$A$4:$I$223,9,FALSE))," ",VLOOKUP((ROW(I135)-15),'List of tables'!$A$4:$I$223,9,FALSE))</f>
        <v>All usual residents in households with Household Reference Persons (HRPs) aged 16-64 years</v>
      </c>
      <c r="D133" s="11" t="str">
        <f>IF(ISNA(VLOOKUP((ROW(D135)-15),'List of tables'!$A$4:$I$223,5,FALSE))," ",VLOOKUP((ROW(D135)-15),'List of tables'!$A$4:$I$223,5,FALSE))</f>
        <v>Settlement, Ward, Local Government District, Northern Ireland</v>
      </c>
      <c r="E133" s="11" t="str">
        <f>IF(ISNA(VLOOKUP((ROW(E135)-15),'List of tables'!$A$4:$I$223,8,FALSE))," ",VLOOKUP((ROW(E135)-15),'List of tables'!$A$4:$I$223,8,FALSE))</f>
        <v>Labour market</v>
      </c>
      <c r="F133" s="35" t="str">
        <f t="shared" si="1"/>
        <v>Download file (Excel 265 KB)</v>
      </c>
      <c r="H133" s="9" t="str">
        <f>IF(ISNA(VLOOKUP((ROW(H135)-15),'List of tables'!$A$4:$I$223,6,FALSE))," ",VLOOKUP((ROW(H135)-15),'List of tables'!$A$4:$I$223,6,FALSE))</f>
        <v>https://www.nisra.gov.uk/system/files/statistics/census-2021-ms-h16.xlsx</v>
      </c>
      <c r="I133" s="9" t="str">
        <f>IF(ISNA(VLOOKUP((ROW(I135)-15),'List of tables'!$A$4:$I$223,7,FALSE))," ",VLOOKUP((ROW(I135)-15),'List of tables'!$A$4:$I$223,7,FALSE))</f>
        <v>Download file (Excel 265 KB)</v>
      </c>
    </row>
    <row r="134" spans="1:9" ht="27.95" customHeight="1">
      <c r="A134" s="37" t="str">
        <f>IF(ISNA(VLOOKUP((ROW(A136)-15),'List of tables'!$A$4:$I$223,2,FALSE))," ",VLOOKUP((ROW(A136)-15),'List of tables'!$A$4:$I$223,2,FALSE))</f>
        <v>MS-H17</v>
      </c>
      <c r="B134" s="11" t="str">
        <f>IF(ISNA(VLOOKUP((ROW(B136)-15),'List of tables'!$A$4:$I$223,3,FALSE))," ",VLOOKUP((ROW(B136)-15),'List of tables'!$A$4:$I$223,3,FALSE))</f>
        <v>Approximated Social Grade - HRP aged 16 to 64</v>
      </c>
      <c r="C134" s="11" t="str">
        <f>IF(ISNA(VLOOKUP((ROW(I136)-15),'List of tables'!$A$4:$I$223,9,FALSE))," ",VLOOKUP((ROW(I136)-15),'List of tables'!$A$4:$I$223,9,FALSE))</f>
        <v>All Household Reference Persons (HRPs) aged 16-64 years</v>
      </c>
      <c r="D134" s="11" t="str">
        <f>IF(ISNA(VLOOKUP((ROW(D136)-15),'List of tables'!$A$4:$I$223,5,FALSE))," ",VLOOKUP((ROW(D136)-15),'List of tables'!$A$4:$I$223,5,FALSE))</f>
        <v>Settlement, Ward, Local Government District, Northern Ireland</v>
      </c>
      <c r="E134" s="11" t="str">
        <f>IF(ISNA(VLOOKUP((ROW(E136)-15),'List of tables'!$A$4:$I$223,8,FALSE))," ",VLOOKUP((ROW(E136)-15),'List of tables'!$A$4:$I$223,8,FALSE))</f>
        <v>Labour market</v>
      </c>
      <c r="F134" s="35" t="str">
        <f t="shared" si="1"/>
        <v>Download file (Excel 905 KB)</v>
      </c>
      <c r="H134" s="9" t="str">
        <f>IF(ISNA(VLOOKUP((ROW(H136)-15),'List of tables'!$A$4:$I$223,6,FALSE))," ",VLOOKUP((ROW(H136)-15),'List of tables'!$A$4:$I$223,6,FALSE))</f>
        <v>https://www.nisra.gov.uk/system/files/statistics/census-2021-ms-h17.xlsx</v>
      </c>
      <c r="I134" s="9" t="str">
        <f>IF(ISNA(VLOOKUP((ROW(I136)-15),'List of tables'!$A$4:$I$223,7,FALSE))," ",VLOOKUP((ROW(I136)-15),'List of tables'!$A$4:$I$223,7,FALSE))</f>
        <v>Download file (Excel 905 KB)</v>
      </c>
    </row>
    <row r="135" spans="1:9" ht="27.95" customHeight="1">
      <c r="A135" s="37" t="str">
        <f>IF(ISNA(VLOOKUP((ROW(A137)-15),'List of tables'!$A$4:$I$223,2,FALSE))," ",VLOOKUP((ROW(A137)-15),'List of tables'!$A$4:$I$223,2,FALSE))</f>
        <v>MS-I01</v>
      </c>
      <c r="B135" s="11" t="str">
        <f>IF(ISNA(VLOOKUP((ROW(B137)-15),'List of tables'!$A$4:$I$223,3,FALSE))," ",VLOOKUP((ROW(B137)-15),'List of tables'!$A$4:$I$223,3,FALSE))</f>
        <v>Method of travel to work</v>
      </c>
      <c r="C135" s="11" t="str">
        <f>IF(ISNA(VLOOKUP((ROW(I137)-15),'List of tables'!$A$4:$I$223,9,FALSE))," ",VLOOKUP((ROW(I137)-15),'List of tables'!$A$4:$I$223,9,FALSE))</f>
        <v>All usual residents aged 16 and over (excluding full-time students) in employment</v>
      </c>
      <c r="D135" s="11" t="str">
        <f>IF(ISNA(VLOOKUP((ROW(D137)-15),'List of tables'!$A$4:$I$223,5,FALSE))," ",VLOOKUP((ROW(D137)-15),'List of tables'!$A$4:$I$223,5,FALSE))</f>
        <v>Settlement, Ward, Local Government District, Northern Ireland</v>
      </c>
      <c r="E135" s="11" t="str">
        <f>IF(ISNA(VLOOKUP((ROW(E137)-15),'List of tables'!$A$4:$I$223,8,FALSE))," ",VLOOKUP((ROW(E137)-15),'List of tables'!$A$4:$I$223,8,FALSE))</f>
        <v>Travel to work or study</v>
      </c>
      <c r="F135" s="35" t="str">
        <f t="shared" si="1"/>
        <v>Download file (Excel 336 KB)</v>
      </c>
      <c r="H135" s="9" t="str">
        <f>IF(ISNA(VLOOKUP((ROW(H137)-15),'List of tables'!$A$4:$I$223,6,FALSE))," ",VLOOKUP((ROW(H137)-15),'List of tables'!$A$4:$I$223,6,FALSE))</f>
        <v>https://www.nisra.gov.uk/system/files/statistics/census-2021-ms-i01.xlsx</v>
      </c>
      <c r="I135" s="9" t="str">
        <f>IF(ISNA(VLOOKUP((ROW(I137)-15),'List of tables'!$A$4:$I$223,7,FALSE))," ",VLOOKUP((ROW(I137)-15),'List of tables'!$A$4:$I$223,7,FALSE))</f>
        <v>Download file (Excel 336 KB)</v>
      </c>
    </row>
    <row r="136" spans="1:9" ht="27.95" customHeight="1">
      <c r="A136" s="37" t="str">
        <f>IF(ISNA(VLOOKUP((ROW(A138)-15),'List of tables'!$A$4:$I$223,2,FALSE))," ",VLOOKUP((ROW(A138)-15),'List of tables'!$A$4:$I$223,2,FALSE))</f>
        <v>MS-I02</v>
      </c>
      <c r="B136" s="11" t="str">
        <f>IF(ISNA(VLOOKUP((ROW(B138)-15),'List of tables'!$A$4:$I$223,3,FALSE))," ",VLOOKUP((ROW(B138)-15),'List of tables'!$A$4:$I$223,3,FALSE))</f>
        <v>Method of travel to study</v>
      </c>
      <c r="C136" s="11" t="str">
        <f>IF(ISNA(VLOOKUP((ROW(I138)-15),'List of tables'!$A$4:$I$223,9,FALSE))," ",VLOOKUP((ROW(I138)-15),'List of tables'!$A$4:$I$223,9,FALSE))</f>
        <v>All usual residents of primary school age and over in full-time education</v>
      </c>
      <c r="D136" s="11" t="str">
        <f>IF(ISNA(VLOOKUP((ROW(D138)-15),'List of tables'!$A$4:$I$223,5,FALSE))," ",VLOOKUP((ROW(D138)-15),'List of tables'!$A$4:$I$223,5,FALSE))</f>
        <v>Settlement, Ward, Local Government District, Northern Ireland</v>
      </c>
      <c r="E136" s="11" t="str">
        <f>IF(ISNA(VLOOKUP((ROW(E138)-15),'List of tables'!$A$4:$I$223,8,FALSE))," ",VLOOKUP((ROW(E138)-15),'List of tables'!$A$4:$I$223,8,FALSE))</f>
        <v>Travel to work or study</v>
      </c>
      <c r="F136" s="35" t="str">
        <f t="shared" si="1"/>
        <v>Download file (Excel 355 KB)</v>
      </c>
      <c r="H136" s="9" t="str">
        <f>IF(ISNA(VLOOKUP((ROW(H138)-15),'List of tables'!$A$4:$I$223,6,FALSE))," ",VLOOKUP((ROW(H138)-15),'List of tables'!$A$4:$I$223,6,FALSE))</f>
        <v>https://www.nisra.gov.uk/system/files/statistics/census-2021-ms-i02.xlsx</v>
      </c>
      <c r="I136" s="9" t="str">
        <f>IF(ISNA(VLOOKUP((ROW(I138)-15),'List of tables'!$A$4:$I$223,7,FALSE))," ",VLOOKUP((ROW(I138)-15),'List of tables'!$A$4:$I$223,7,FALSE))</f>
        <v>Download file (Excel 355 KB)</v>
      </c>
    </row>
    <row r="137" spans="1:9" ht="27.95" customHeight="1">
      <c r="A137" s="37" t="str">
        <f>IF(ISNA(VLOOKUP((ROW(A139)-15),'List of tables'!$A$4:$I$223,2,FALSE))," ",VLOOKUP((ROW(A139)-15),'List of tables'!$A$4:$I$223,2,FALSE))</f>
        <v>MS-I03</v>
      </c>
      <c r="B137" s="11" t="str">
        <f>IF(ISNA(VLOOKUP((ROW(B139)-15),'List of tables'!$A$4:$I$223,3,FALSE))," ",VLOOKUP((ROW(B139)-15),'List of tables'!$A$4:$I$223,3,FALSE))</f>
        <v>Distance travelled to work</v>
      </c>
      <c r="C137" s="11" t="str">
        <f>IF(ISNA(VLOOKUP((ROW(I139)-15),'List of tables'!$A$4:$I$223,9,FALSE))," ",VLOOKUP((ROW(I139)-15),'List of tables'!$A$4:$I$223,9,FALSE))</f>
        <v>All usual residents aged 16 and over (excluding full-time students) in employment</v>
      </c>
      <c r="D137" s="11" t="str">
        <f>IF(ISNA(VLOOKUP((ROW(D139)-15),'List of tables'!$A$4:$I$223,5,FALSE))," ",VLOOKUP((ROW(D139)-15),'List of tables'!$A$4:$I$223,5,FALSE))</f>
        <v>Settlement, Ward, Local Government District, Northern Ireland</v>
      </c>
      <c r="E137" s="11" t="str">
        <f>IF(ISNA(VLOOKUP((ROW(E139)-15),'List of tables'!$A$4:$I$223,8,FALSE))," ",VLOOKUP((ROW(E139)-15),'List of tables'!$A$4:$I$223,8,FALSE))</f>
        <v>Travel to work or study</v>
      </c>
      <c r="F137" s="35" t="str">
        <f t="shared" si="1"/>
        <v>Download file (Excel 368 KB)</v>
      </c>
      <c r="H137" s="9" t="str">
        <f>IF(ISNA(VLOOKUP((ROW(H139)-15),'List of tables'!$A$4:$I$223,6,FALSE))," ",VLOOKUP((ROW(H139)-15),'List of tables'!$A$4:$I$223,6,FALSE))</f>
        <v>https://www.nisra.gov.uk/system/files/statistics/census-2021-ms-i03.xlsx</v>
      </c>
      <c r="I137" s="9" t="str">
        <f>IF(ISNA(VLOOKUP((ROW(I139)-15),'List of tables'!$A$4:$I$223,7,FALSE))," ",VLOOKUP((ROW(I139)-15),'List of tables'!$A$4:$I$223,7,FALSE))</f>
        <v>Download file (Excel 368 KB)</v>
      </c>
    </row>
    <row r="138" spans="1:9" ht="27.95" customHeight="1">
      <c r="A138" s="37" t="str">
        <f>IF(ISNA(VLOOKUP((ROW(A140)-15),'List of tables'!$A$4:$I$223,2,FALSE))," ",VLOOKUP((ROW(A140)-15),'List of tables'!$A$4:$I$223,2,FALSE))</f>
        <v>MS-I04</v>
      </c>
      <c r="B138" s="11" t="str">
        <f>IF(ISNA(VLOOKUP((ROW(B140)-15),'List of tables'!$A$4:$I$223,3,FALSE))," ",VLOOKUP((ROW(B140)-15),'List of tables'!$A$4:$I$223,3,FALSE))</f>
        <v>Distance travelled to study</v>
      </c>
      <c r="C138" s="11" t="str">
        <f>IF(ISNA(VLOOKUP((ROW(I140)-15),'List of tables'!$A$4:$I$223,9,FALSE))," ",VLOOKUP((ROW(I140)-15),'List of tables'!$A$4:$I$223,9,FALSE))</f>
        <v>All usual residents of primary school age and over in full-time education</v>
      </c>
      <c r="D138" s="11" t="str">
        <f>IF(ISNA(VLOOKUP((ROW(D140)-15),'List of tables'!$A$4:$I$223,5,FALSE))," ",VLOOKUP((ROW(D140)-15),'List of tables'!$A$4:$I$223,5,FALSE))</f>
        <v>Settlement, Ward, Local Government District, Northern Ireland</v>
      </c>
      <c r="E138" s="11" t="str">
        <f>IF(ISNA(VLOOKUP((ROW(E140)-15),'List of tables'!$A$4:$I$223,8,FALSE))," ",VLOOKUP((ROW(E140)-15),'List of tables'!$A$4:$I$223,8,FALSE))</f>
        <v>Travel to work or study</v>
      </c>
      <c r="F138" s="35" t="str">
        <f t="shared" si="1"/>
        <v>Download file (Excel 345 KB)</v>
      </c>
      <c r="H138" s="9" t="str">
        <f>IF(ISNA(VLOOKUP((ROW(H140)-15),'List of tables'!$A$4:$I$223,6,FALSE))," ",VLOOKUP((ROW(H140)-15),'List of tables'!$A$4:$I$223,6,FALSE))</f>
        <v>https://www.nisra.gov.uk/system/files/statistics/census-2021-ms-i04.xlsx</v>
      </c>
      <c r="I138" s="9" t="str">
        <f>IF(ISNA(VLOOKUP((ROW(I140)-15),'List of tables'!$A$4:$I$223,7,FALSE))," ",VLOOKUP((ROW(I140)-15),'List of tables'!$A$4:$I$223,7,FALSE))</f>
        <v>Download file (Excel 345 KB)</v>
      </c>
    </row>
    <row r="139" spans="1:9" ht="27.95" customHeight="1">
      <c r="A139" s="37" t="str">
        <f>IF(ISNA(VLOOKUP((ROW(A141)-15),'List of tables'!$A$4:$I$223,2,FALSE))," ",VLOOKUP((ROW(A141)-15),'List of tables'!$A$4:$I$223,2,FALSE))</f>
        <v>MS-K01</v>
      </c>
      <c r="B139" s="11" t="str">
        <f>IF(ISNA(VLOOKUP((ROW(B141)-15),'List of tables'!$A$4:$I$223,3,FALSE))," ",VLOOKUP((ROW(B141)-15),'List of tables'!$A$4:$I$223,3,FALSE))</f>
        <v>Address one year ago</v>
      </c>
      <c r="C139" s="11" t="str">
        <f>IF(ISNA(VLOOKUP((ROW(I141)-15),'List of tables'!$A$4:$I$223,9,FALSE))," ",VLOOKUP((ROW(I141)-15),'List of tables'!$A$4:$I$223,9,FALSE))</f>
        <v>All usual residents aged 1 and over</v>
      </c>
      <c r="D139" s="11" t="str">
        <f>IF(ISNA(VLOOKUP((ROW(D141)-15),'List of tables'!$A$4:$I$223,5,FALSE))," ",VLOOKUP((ROW(D141)-15),'List of tables'!$A$4:$I$223,5,FALSE))</f>
        <v>Settlement, Ward, Local Government District, Northern Ireland</v>
      </c>
      <c r="E139" s="11" t="str">
        <f>IF(ISNA(VLOOKUP((ROW(E141)-15),'List of tables'!$A$4:$I$223,8,FALSE))," ",VLOOKUP((ROW(E141)-15),'List of tables'!$A$4:$I$223,8,FALSE))</f>
        <v>Migration</v>
      </c>
      <c r="F139" s="35" t="str">
        <f t="shared" si="1"/>
        <v>Download file (Excel 259 KB)</v>
      </c>
      <c r="H139" s="9" t="str">
        <f>IF(ISNA(VLOOKUP((ROW(H141)-15),'List of tables'!$A$4:$I$223,6,FALSE))," ",VLOOKUP((ROW(H141)-15),'List of tables'!$A$4:$I$223,6,FALSE))</f>
        <v>https://www.nisra.gov.uk/system/files/statistics/census-2021-ms-k01.xlsx</v>
      </c>
      <c r="I139" s="9" t="str">
        <f>IF(ISNA(VLOOKUP((ROW(I141)-15),'List of tables'!$A$4:$I$223,7,FALSE))," ",VLOOKUP((ROW(I141)-15),'List of tables'!$A$4:$I$223,7,FALSE))</f>
        <v>Download file (Excel 259 KB)</v>
      </c>
    </row>
    <row r="140" spans="1:9" ht="27.95" customHeight="1">
      <c r="A140" s="37" t="str">
        <f>IF(ISNA(VLOOKUP((ROW(A142)-15),'List of tables'!$A$4:$I$223,2,FALSE))," ",VLOOKUP((ROW(A142)-15),'List of tables'!$A$4:$I$223,2,FALSE))</f>
        <v>MS-K02</v>
      </c>
      <c r="B140" s="11" t="str">
        <f>IF(ISNA(VLOOKUP((ROW(B142)-15),'List of tables'!$A$4:$I$223,3,FALSE))," ",VLOOKUP((ROW(B142)-15),'List of tables'!$A$4:$I$223,3,FALSE))</f>
        <v>Year of arrival to live in Northern Ireland</v>
      </c>
      <c r="C140" s="11" t="str">
        <f>IF(ISNA(VLOOKUP((ROW(I142)-15),'List of tables'!$A$4:$I$223,9,FALSE))," ",VLOOKUP((ROW(I142)-15),'List of tables'!$A$4:$I$223,9,FALSE))</f>
        <v>All usual residents</v>
      </c>
      <c r="D140" s="11" t="str">
        <f>IF(ISNA(VLOOKUP((ROW(D142)-15),'List of tables'!$A$4:$I$223,5,FALSE))," ",VLOOKUP((ROW(D142)-15),'List of tables'!$A$4:$I$223,5,FALSE))</f>
        <v>Local Government District</v>
      </c>
      <c r="E140" s="11" t="str">
        <f>IF(ISNA(VLOOKUP((ROW(E142)-15),'List of tables'!$A$4:$I$223,8,FALSE))," ",VLOOKUP((ROW(E142)-15),'List of tables'!$A$4:$I$223,8,FALSE))</f>
        <v>Migration</v>
      </c>
      <c r="F140" s="35" t="str">
        <f t="shared" si="1"/>
        <v>Download file (Excel 163 KB)</v>
      </c>
      <c r="H140" s="9" t="str">
        <f>IF(ISNA(VLOOKUP((ROW(H142)-15),'List of tables'!$A$4:$I$223,6,FALSE))," ",VLOOKUP((ROW(H142)-15),'List of tables'!$A$4:$I$223,6,FALSE))</f>
        <v>https://www.nisra.gov.uk/system/files/statistics/census-2021-ms-k02.xlsx</v>
      </c>
      <c r="I140" s="9" t="str">
        <f>IF(ISNA(VLOOKUP((ROW(I142)-15),'List of tables'!$A$4:$I$223,7,FALSE))," ",VLOOKUP((ROW(I142)-15),'List of tables'!$A$4:$I$223,7,FALSE))</f>
        <v>Download file (Excel 163 KB)</v>
      </c>
    </row>
    <row r="141" spans="1:9" ht="27.95" customHeight="1">
      <c r="A141" s="37" t="str">
        <f>IF(ISNA(VLOOKUP((ROW(A143)-15),'List of tables'!$A$4:$I$223,2,FALSE))," ",VLOOKUP((ROW(A143)-15),'List of tables'!$A$4:$I$223,2,FALSE))</f>
        <v>DT-0001</v>
      </c>
      <c r="B141" s="11" t="str">
        <f>IF(ISNA(VLOOKUP((ROW(B143)-15),'List of tables'!$A$4:$I$223,3,FALSE))," ",VLOOKUP((ROW(B143)-15),'List of tables'!$A$4:$I$223,3,FALSE))</f>
        <v>National identity (8 categories) by Religion (8 categories)</v>
      </c>
      <c r="C141" s="11" t="str">
        <f>IF(ISNA(VLOOKUP((ROW(I143)-15),'List of tables'!$A$4:$I$223,9,FALSE))," ",VLOOKUP((ROW(I143)-15),'List of tables'!$A$4:$I$223,9,FALSE))</f>
        <v>Usual residents</v>
      </c>
      <c r="D141" s="11" t="str">
        <f>IF(ISNA(VLOOKUP((ROW(D143)-15),'List of tables'!$A$4:$I$223,5,FALSE))," ",VLOOKUP((ROW(D143)-15),'List of tables'!$A$4:$I$223,5,FALSE))</f>
        <v>Northern Ireland</v>
      </c>
      <c r="E141" s="11" t="str">
        <f>IF(ISNA(VLOOKUP((ROW(E143)-15),'List of tables'!$A$4:$I$223,8,FALSE))," ",VLOOKUP((ROW(E143)-15),'List of tables'!$A$4:$I$223,8,FALSE))</f>
        <v>Flexible Table Builder</v>
      </c>
      <c r="F141" s="35" t="str">
        <f t="shared" si="1"/>
        <v>Access data</v>
      </c>
      <c r="H141" s="9" t="str">
        <f>IF(ISNA(VLOOKUP((ROW(H143)-15),'List of tables'!$A$4:$I$223,6,FALSE))," ",VLOOKUP((ROW(H143)-15),'List of tables'!$A$4:$I$223,6,FALSE))</f>
        <v>https://build.nisra.gov.uk/en/standard/DT-0001</v>
      </c>
      <c r="I141" s="9" t="str">
        <f>IF(ISNA(VLOOKUP((ROW(I143)-15),'List of tables'!$A$4:$I$223,7,FALSE))," ",VLOOKUP((ROW(I143)-15),'List of tables'!$A$4:$I$223,7,FALSE))</f>
        <v>Access data</v>
      </c>
    </row>
    <row r="142" spans="1:9" ht="27.95" customHeight="1">
      <c r="A142" s="37" t="str">
        <f>IF(ISNA(VLOOKUP((ROW(A144)-15),'List of tables'!$A$4:$I$223,2,FALSE))," ",VLOOKUP((ROW(A144)-15),'List of tables'!$A$4:$I$223,2,FALSE))</f>
        <v>DT-0002</v>
      </c>
      <c r="B142" s="11" t="str">
        <f>IF(ISNA(VLOOKUP((ROW(B144)-15),'List of tables'!$A$4:$I$223,3,FALSE))," ",VLOOKUP((ROW(B144)-15),'List of tables'!$A$4:$I$223,3,FALSE))</f>
        <v>National identity (8 categories) by Religion or religion brought up in</v>
      </c>
      <c r="C142" s="11" t="str">
        <f>IF(ISNA(VLOOKUP((ROW(I144)-15),'List of tables'!$A$4:$I$223,9,FALSE))," ",VLOOKUP((ROW(I144)-15),'List of tables'!$A$4:$I$223,9,FALSE))</f>
        <v>Usual residents</v>
      </c>
      <c r="D142" s="11" t="str">
        <f>IF(ISNA(VLOOKUP((ROW(D144)-15),'List of tables'!$A$4:$I$223,5,FALSE))," ",VLOOKUP((ROW(D144)-15),'List of tables'!$A$4:$I$223,5,FALSE))</f>
        <v>Northern Ireland</v>
      </c>
      <c r="E142" s="11" t="str">
        <f>IF(ISNA(VLOOKUP((ROW(E144)-15),'List of tables'!$A$4:$I$223,8,FALSE))," ",VLOOKUP((ROW(E144)-15),'List of tables'!$A$4:$I$223,8,FALSE))</f>
        <v>Flexible Table Builder</v>
      </c>
      <c r="F142" s="35" t="str">
        <f t="shared" si="1"/>
        <v>Access data</v>
      </c>
      <c r="H142" s="9" t="str">
        <f>IF(ISNA(VLOOKUP((ROW(H144)-15),'List of tables'!$A$4:$I$223,6,FALSE))," ",VLOOKUP((ROW(H144)-15),'List of tables'!$A$4:$I$223,6,FALSE))</f>
        <v>https://build.nisra.gov.uk/en/standard/DT-0002</v>
      </c>
      <c r="I142" s="9" t="str">
        <f>IF(ISNA(VLOOKUP((ROW(I144)-15),'List of tables'!$A$4:$I$223,7,FALSE))," ",VLOOKUP((ROW(I144)-15),'List of tables'!$A$4:$I$223,7,FALSE))</f>
        <v>Access data</v>
      </c>
    </row>
    <row r="143" spans="1:9" ht="27.95" customHeight="1">
      <c r="A143" s="37" t="str">
        <f>IF(ISNA(VLOOKUP((ROW(A145)-15),'List of tables'!$A$4:$I$223,2,FALSE))," ",VLOOKUP((ROW(A145)-15),'List of tables'!$A$4:$I$223,2,FALSE))</f>
        <v>DT-0003</v>
      </c>
      <c r="B143" s="11" t="str">
        <f>IF(ISNA(VLOOKUP((ROW(B145)-15),'List of tables'!$A$4:$I$223,3,FALSE))," ",VLOOKUP((ROW(B145)-15),'List of tables'!$A$4:$I$223,3,FALSE))</f>
        <v>Economic activity (13 categories) by Religion (8 categories)</v>
      </c>
      <c r="C143" s="11" t="str">
        <f>IF(ISNA(VLOOKUP((ROW(I145)-15),'List of tables'!$A$4:$I$223,9,FALSE))," ",VLOOKUP((ROW(I145)-15),'List of tables'!$A$4:$I$223,9,FALSE))</f>
        <v>Usual residents</v>
      </c>
      <c r="D143" s="11" t="str">
        <f>IF(ISNA(VLOOKUP((ROW(D145)-15),'List of tables'!$A$4:$I$223,5,FALSE))," ",VLOOKUP((ROW(D145)-15),'List of tables'!$A$4:$I$223,5,FALSE))</f>
        <v>Northern Ireland</v>
      </c>
      <c r="E143" s="11" t="str">
        <f>IF(ISNA(VLOOKUP((ROW(E145)-15),'List of tables'!$A$4:$I$223,8,FALSE))," ",VLOOKUP((ROW(E145)-15),'List of tables'!$A$4:$I$223,8,FALSE))</f>
        <v>Flexible Table Builder</v>
      </c>
      <c r="F143" s="35" t="str">
        <f t="shared" ref="F143:F151" si="2">IF(LEN(H143)&lt;10,"",HYPERLINK(H143,I143))</f>
        <v>Access data</v>
      </c>
      <c r="H143" s="9" t="str">
        <f>IF(ISNA(VLOOKUP((ROW(H145)-15),'List of tables'!$A$4:$I$223,6,FALSE))," ",VLOOKUP((ROW(H145)-15),'List of tables'!$A$4:$I$223,6,FALSE))</f>
        <v>https://build.nisra.gov.uk/en/standard/DT-0003</v>
      </c>
      <c r="I143" s="9" t="str">
        <f>IF(ISNA(VLOOKUP((ROW(I145)-15),'List of tables'!$A$4:$I$223,7,FALSE))," ",VLOOKUP((ROW(I145)-15),'List of tables'!$A$4:$I$223,7,FALSE))</f>
        <v>Access data</v>
      </c>
    </row>
    <row r="144" spans="1:9" ht="27.95" customHeight="1">
      <c r="A144" s="37" t="str">
        <f>IF(ISNA(VLOOKUP((ROW(A146)-15),'List of tables'!$A$4:$I$223,2,FALSE))," ",VLOOKUP((ROW(A146)-15),'List of tables'!$A$4:$I$223,2,FALSE))</f>
        <v>DT-0004</v>
      </c>
      <c r="B144" s="11" t="str">
        <f>IF(ISNA(VLOOKUP((ROW(B146)-15),'List of tables'!$A$4:$I$223,3,FALSE))," ",VLOOKUP((ROW(B146)-15),'List of tables'!$A$4:$I$223,3,FALSE))</f>
        <v>Economic activity (13 categories) by Religion or religion brought up in</v>
      </c>
      <c r="C144" s="11" t="str">
        <f>IF(ISNA(VLOOKUP((ROW(I146)-15),'List of tables'!$A$4:$I$223,9,FALSE))," ",VLOOKUP((ROW(I146)-15),'List of tables'!$A$4:$I$223,9,FALSE))</f>
        <v>Usual residents</v>
      </c>
      <c r="D144" s="11" t="str">
        <f>IF(ISNA(VLOOKUP((ROW(D146)-15),'List of tables'!$A$4:$I$223,5,FALSE))," ",VLOOKUP((ROW(D146)-15),'List of tables'!$A$4:$I$223,5,FALSE))</f>
        <v>Northern Ireland</v>
      </c>
      <c r="E144" s="11" t="str">
        <f>IF(ISNA(VLOOKUP((ROW(E146)-15),'List of tables'!$A$4:$I$223,8,FALSE))," ",VLOOKUP((ROW(E146)-15),'List of tables'!$A$4:$I$223,8,FALSE))</f>
        <v>Flexible Table Builder</v>
      </c>
      <c r="F144" s="35" t="str">
        <f t="shared" si="2"/>
        <v>Access data</v>
      </c>
      <c r="H144" s="9" t="str">
        <f>IF(ISNA(VLOOKUP((ROW(H146)-15),'List of tables'!$A$4:$I$223,6,FALSE))," ",VLOOKUP((ROW(H146)-15),'List of tables'!$A$4:$I$223,6,FALSE))</f>
        <v>https://build.nisra.gov.uk/en/standard/DT-0004</v>
      </c>
      <c r="I144" s="9" t="str">
        <f>IF(ISNA(VLOOKUP((ROW(I146)-15),'List of tables'!$A$4:$I$223,7,FALSE))," ",VLOOKUP((ROW(I146)-15),'List of tables'!$A$4:$I$223,7,FALSE))</f>
        <v>Access data</v>
      </c>
    </row>
    <row r="145" spans="1:9" ht="27.95" customHeight="1">
      <c r="A145" s="37" t="str">
        <f>IF(ISNA(VLOOKUP((ROW(A147)-15),'List of tables'!$A$4:$I$223,2,FALSE))," ",VLOOKUP((ROW(A147)-15),'List of tables'!$A$4:$I$223,2,FALSE))</f>
        <v>DT-0005</v>
      </c>
      <c r="B145" s="11" t="str">
        <f>IF(ISNA(VLOOKUP((ROW(B147)-15),'List of tables'!$A$4:$I$223,3,FALSE))," ",VLOOKUP((ROW(B147)-15),'List of tables'!$A$4:$I$223,3,FALSE))</f>
        <v>Country of birth (12 categories) by Religion (8 categories)</v>
      </c>
      <c r="C145" s="11" t="str">
        <f>IF(ISNA(VLOOKUP((ROW(I147)-15),'List of tables'!$A$4:$I$223,9,FALSE))," ",VLOOKUP((ROW(I147)-15),'List of tables'!$A$4:$I$223,9,FALSE))</f>
        <v>Usual residents</v>
      </c>
      <c r="D145" s="11" t="str">
        <f>IF(ISNA(VLOOKUP((ROW(D147)-15),'List of tables'!$A$4:$I$223,5,FALSE))," ",VLOOKUP((ROW(D147)-15),'List of tables'!$A$4:$I$223,5,FALSE))</f>
        <v>Northern Ireland</v>
      </c>
      <c r="E145" s="11" t="str">
        <f>IF(ISNA(VLOOKUP((ROW(E147)-15),'List of tables'!$A$4:$I$223,8,FALSE))," ",VLOOKUP((ROW(E147)-15),'List of tables'!$A$4:$I$223,8,FALSE))</f>
        <v>Flexible Table Builder</v>
      </c>
      <c r="F145" s="35" t="str">
        <f t="shared" si="2"/>
        <v>Access data</v>
      </c>
      <c r="H145" s="9" t="str">
        <f>IF(ISNA(VLOOKUP((ROW(H147)-15),'List of tables'!$A$4:$I$223,6,FALSE))," ",VLOOKUP((ROW(H147)-15),'List of tables'!$A$4:$I$223,6,FALSE))</f>
        <v>https://build.nisra.gov.uk/en/standard/DT-0005</v>
      </c>
      <c r="I145" s="9" t="str">
        <f>IF(ISNA(VLOOKUP((ROW(I147)-15),'List of tables'!$A$4:$I$223,7,FALSE))," ",VLOOKUP((ROW(I147)-15),'List of tables'!$A$4:$I$223,7,FALSE))</f>
        <v>Access data</v>
      </c>
    </row>
    <row r="146" spans="1:9" ht="27.95" customHeight="1">
      <c r="A146" s="37" t="str">
        <f>IF(ISNA(VLOOKUP((ROW(A148)-15),'List of tables'!$A$4:$I$223,2,FALSE))," ",VLOOKUP((ROW(A148)-15),'List of tables'!$A$4:$I$223,2,FALSE))</f>
        <v>DT-0006</v>
      </c>
      <c r="B146" s="11" t="str">
        <f>IF(ISNA(VLOOKUP((ROW(B148)-15),'List of tables'!$A$4:$I$223,3,FALSE))," ",VLOOKUP((ROW(B148)-15),'List of tables'!$A$4:$I$223,3,FALSE))</f>
        <v>Country of birth (12 categories) by Religion or religion brought up in</v>
      </c>
      <c r="C146" s="11" t="str">
        <f>IF(ISNA(VLOOKUP((ROW(I148)-15),'List of tables'!$A$4:$I$223,9,FALSE))," ",VLOOKUP((ROW(I148)-15),'List of tables'!$A$4:$I$223,9,FALSE))</f>
        <v>Usual residents</v>
      </c>
      <c r="D146" s="11" t="str">
        <f>IF(ISNA(VLOOKUP((ROW(D148)-15),'List of tables'!$A$4:$I$223,5,FALSE))," ",VLOOKUP((ROW(D148)-15),'List of tables'!$A$4:$I$223,5,FALSE))</f>
        <v>Northern Ireland</v>
      </c>
      <c r="E146" s="11" t="str">
        <f>IF(ISNA(VLOOKUP((ROW(E148)-15),'List of tables'!$A$4:$I$223,8,FALSE))," ",VLOOKUP((ROW(E148)-15),'List of tables'!$A$4:$I$223,8,FALSE))</f>
        <v>Flexible Table Builder</v>
      </c>
      <c r="F146" s="35" t="str">
        <f t="shared" si="2"/>
        <v>Access data</v>
      </c>
      <c r="H146" s="9" t="str">
        <f>IF(ISNA(VLOOKUP((ROW(H148)-15),'List of tables'!$A$4:$I$223,6,FALSE))," ",VLOOKUP((ROW(H148)-15),'List of tables'!$A$4:$I$223,6,FALSE))</f>
        <v>https://build.nisra.gov.uk/en/standard/DT-0006</v>
      </c>
      <c r="I146" s="9" t="str">
        <f>IF(ISNA(VLOOKUP((ROW(I148)-15),'List of tables'!$A$4:$I$223,7,FALSE))," ",VLOOKUP((ROW(I148)-15),'List of tables'!$A$4:$I$223,7,FALSE))</f>
        <v>Access data</v>
      </c>
    </row>
    <row r="147" spans="1:9" ht="27.95" customHeight="1">
      <c r="A147" s="37" t="str">
        <f>IF(ISNA(VLOOKUP((ROW(A149)-15),'List of tables'!$A$4:$I$223,2,FALSE))," ",VLOOKUP((ROW(A149)-15),'List of tables'!$A$4:$I$223,2,FALSE))</f>
        <v>DT-0007</v>
      </c>
      <c r="B147" s="11" t="str">
        <f>IF(ISNA(VLOOKUP((ROW(B149)-15),'List of tables'!$A$4:$I$223,3,FALSE))," ",VLOOKUP((ROW(B149)-15),'List of tables'!$A$4:$I$223,3,FALSE))</f>
        <v>National identity (8 categories) by Passports held (8 categories)</v>
      </c>
      <c r="C147" s="11" t="str">
        <f>IF(ISNA(VLOOKUP((ROW(I149)-15),'List of tables'!$A$4:$I$223,9,FALSE))," ",VLOOKUP((ROW(I149)-15),'List of tables'!$A$4:$I$223,9,FALSE))</f>
        <v>Usual residents</v>
      </c>
      <c r="D147" s="11" t="str">
        <f>IF(ISNA(VLOOKUP((ROW(D149)-15),'List of tables'!$A$4:$I$223,5,FALSE))," ",VLOOKUP((ROW(D149)-15),'List of tables'!$A$4:$I$223,5,FALSE))</f>
        <v>Northern Ireland</v>
      </c>
      <c r="E147" s="11" t="str">
        <f>IF(ISNA(VLOOKUP((ROW(E149)-15),'List of tables'!$A$4:$I$223,8,FALSE))," ",VLOOKUP((ROW(E149)-15),'List of tables'!$A$4:$I$223,8,FALSE))</f>
        <v>Flexible Table Builder</v>
      </c>
      <c r="F147" s="35" t="str">
        <f t="shared" si="2"/>
        <v>Access data</v>
      </c>
      <c r="H147" s="9" t="str">
        <f>IF(ISNA(VLOOKUP((ROW(H149)-15),'List of tables'!$A$4:$I$223,6,FALSE))," ",VLOOKUP((ROW(H149)-15),'List of tables'!$A$4:$I$223,6,FALSE))</f>
        <v>https://build.nisra.gov.uk/en/standard/DT-0007</v>
      </c>
      <c r="I147" s="9" t="str">
        <f>IF(ISNA(VLOOKUP((ROW(I149)-15),'List of tables'!$A$4:$I$223,7,FALSE))," ",VLOOKUP((ROW(I149)-15),'List of tables'!$A$4:$I$223,7,FALSE))</f>
        <v>Access data</v>
      </c>
    </row>
    <row r="148" spans="1:9" ht="27.95" customHeight="1">
      <c r="A148" s="37" t="str">
        <f>IF(ISNA(VLOOKUP((ROW(A150)-15),'List of tables'!$A$4:$I$223,2,FALSE))," ",VLOOKUP((ROW(A150)-15),'List of tables'!$A$4:$I$223,2,FALSE))</f>
        <v>DT-0008</v>
      </c>
      <c r="B148" s="11" t="str">
        <f>IF(ISNA(VLOOKUP((ROW(B150)-15),'List of tables'!$A$4:$I$223,3,FALSE))," ",VLOOKUP((ROW(B150)-15),'List of tables'!$A$4:$I$223,3,FALSE))</f>
        <v>Accommodation type by Car or van availability</v>
      </c>
      <c r="C148" s="11" t="str">
        <f>IF(ISNA(VLOOKUP((ROW(I150)-15),'List of tables'!$A$4:$I$223,9,FALSE))," ",VLOOKUP((ROW(I150)-15),'List of tables'!$A$4:$I$223,9,FALSE))</f>
        <v>Households</v>
      </c>
      <c r="D148" s="11" t="str">
        <f>IF(ISNA(VLOOKUP((ROW(D150)-15),'List of tables'!$A$4:$I$223,5,FALSE))," ",VLOOKUP((ROW(D150)-15),'List of tables'!$A$4:$I$223,5,FALSE))</f>
        <v>Northern Ireland</v>
      </c>
      <c r="E148" s="11" t="str">
        <f>IF(ISNA(VLOOKUP((ROW(E150)-15),'List of tables'!$A$4:$I$223,8,FALSE))," ",VLOOKUP((ROW(E150)-15),'List of tables'!$A$4:$I$223,8,FALSE))</f>
        <v>Flexible Table Builder</v>
      </c>
      <c r="F148" s="35" t="str">
        <f t="shared" si="2"/>
        <v>Access data</v>
      </c>
      <c r="H148" s="9" t="str">
        <f>IF(ISNA(VLOOKUP((ROW(H150)-15),'List of tables'!$A$4:$I$223,6,FALSE))," ",VLOOKUP((ROW(H150)-15),'List of tables'!$A$4:$I$223,6,FALSE))</f>
        <v>https://build.nisra.gov.uk/en/standard/DT-0008</v>
      </c>
      <c r="I148" s="9" t="str">
        <f>IF(ISNA(VLOOKUP((ROW(I150)-15),'List of tables'!$A$4:$I$223,7,FALSE))," ",VLOOKUP((ROW(I150)-15),'List of tables'!$A$4:$I$223,7,FALSE))</f>
        <v>Access data</v>
      </c>
    </row>
    <row r="149" spans="1:9" ht="27.95" customHeight="1">
      <c r="A149" s="37" t="str">
        <f>IF(ISNA(VLOOKUP((ROW(A151)-15),'List of tables'!$A$4:$I$223,2,FALSE))," ",VLOOKUP((ROW(A151)-15),'List of tables'!$A$4:$I$223,2,FALSE))</f>
        <v>DT-0009</v>
      </c>
      <c r="B149" s="11" t="str">
        <f>IF(ISNA(VLOOKUP((ROW(B151)-15),'List of tables'!$A$4:$I$223,3,FALSE))," ",VLOOKUP((ROW(B151)-15),'List of tables'!$A$4:$I$223,3,FALSE))</f>
        <v>Accommodation Type by Central Heating (10 Categories)</v>
      </c>
      <c r="C149" s="11" t="str">
        <f>IF(ISNA(VLOOKUP((ROW(I151)-15),'List of tables'!$A$4:$I$223,9,FALSE))," ",VLOOKUP((ROW(I151)-15),'List of tables'!$A$4:$I$223,9,FALSE))</f>
        <v>Households</v>
      </c>
      <c r="D149" s="11" t="str">
        <f>IF(ISNA(VLOOKUP((ROW(D151)-15),'List of tables'!$A$4:$I$223,5,FALSE))," ",VLOOKUP((ROW(D151)-15),'List of tables'!$A$4:$I$223,5,FALSE))</f>
        <v>Local Government District</v>
      </c>
      <c r="E149" s="11" t="str">
        <f>IF(ISNA(VLOOKUP((ROW(E151)-15),'List of tables'!$A$4:$I$223,8,FALSE))," ",VLOOKUP((ROW(E151)-15),'List of tables'!$A$4:$I$223,8,FALSE))</f>
        <v>Flexible Table Builder</v>
      </c>
      <c r="F149" s="35" t="str">
        <f t="shared" si="2"/>
        <v>Access data</v>
      </c>
      <c r="H149" s="9" t="str">
        <f>IF(ISNA(VLOOKUP((ROW(H151)-15),'List of tables'!$A$4:$I$223,6,FALSE))," ",VLOOKUP((ROW(H151)-15),'List of tables'!$A$4:$I$223,6,FALSE))</f>
        <v>https://build.nisra.gov.uk/en/standard/DT-0009</v>
      </c>
      <c r="I149" s="9" t="str">
        <f>IF(ISNA(VLOOKUP((ROW(I151)-15),'List of tables'!$A$4:$I$223,7,FALSE))," ",VLOOKUP((ROW(I151)-15),'List of tables'!$A$4:$I$223,7,FALSE))</f>
        <v>Access data</v>
      </c>
    </row>
    <row r="150" spans="1:9" ht="27.95" customHeight="1">
      <c r="A150" s="37" t="str">
        <f>IF(ISNA(VLOOKUP((ROW(A152)-15),'List of tables'!$A$4:$I$223,2,FALSE))," ",VLOOKUP((ROW(A152)-15),'List of tables'!$A$4:$I$223,2,FALSE))</f>
        <v>DT-0010</v>
      </c>
      <c r="B150" s="11" t="str">
        <f>IF(ISNA(VLOOKUP((ROW(B152)-15),'List of tables'!$A$4:$I$223,3,FALSE))," ",VLOOKUP((ROW(B152)-15),'List of tables'!$A$4:$I$223,3,FALSE))</f>
        <v>Accommodation Type by Tenure</v>
      </c>
      <c r="C150" s="11" t="str">
        <f>IF(ISNA(VLOOKUP((ROW(I152)-15),'List of tables'!$A$4:$I$223,9,FALSE))," ",VLOOKUP((ROW(I152)-15),'List of tables'!$A$4:$I$223,9,FALSE))</f>
        <v>Households</v>
      </c>
      <c r="D150" s="11" t="str">
        <f>IF(ISNA(VLOOKUP((ROW(D152)-15),'List of tables'!$A$4:$I$223,5,FALSE))," ",VLOOKUP((ROW(D152)-15),'List of tables'!$A$4:$I$223,5,FALSE))</f>
        <v>Local Government District</v>
      </c>
      <c r="E150" s="11" t="str">
        <f>IF(ISNA(VLOOKUP((ROW(E152)-15),'List of tables'!$A$4:$I$223,8,FALSE))," ",VLOOKUP((ROW(E152)-15),'List of tables'!$A$4:$I$223,8,FALSE))</f>
        <v>Flexible Table Builder</v>
      </c>
      <c r="F150" s="35" t="str">
        <f t="shared" si="2"/>
        <v>Access data</v>
      </c>
      <c r="H150" s="9" t="str">
        <f>IF(ISNA(VLOOKUP((ROW(H152)-15),'List of tables'!$A$4:$I$223,6,FALSE))," ",VLOOKUP((ROW(H152)-15),'List of tables'!$A$4:$I$223,6,FALSE))</f>
        <v>https://build.nisra.gov.uk/en/standard/DT-0010</v>
      </c>
      <c r="I150" s="9" t="str">
        <f>IF(ISNA(VLOOKUP((ROW(I152)-15),'List of tables'!$A$4:$I$223,7,FALSE))," ",VLOOKUP((ROW(I152)-15),'List of tables'!$A$4:$I$223,7,FALSE))</f>
        <v>Access data</v>
      </c>
    </row>
    <row r="151" spans="1:9" ht="27.95" customHeight="1">
      <c r="A151" s="37" t="str">
        <f>IF(ISNA(VLOOKUP((ROW(A153)-15),'List of tables'!$A$4:$I$223,2,FALSE))," ",VLOOKUP((ROW(A153)-15),'List of tables'!$A$4:$I$223,2,FALSE))</f>
        <v>DT-0011</v>
      </c>
      <c r="B151" s="11" t="str">
        <f>IF(ISNA(VLOOKUP((ROW(B153)-15),'List of tables'!$A$4:$I$223,3,FALSE))," ",VLOOKUP((ROW(B153)-15),'List of tables'!$A$4:$I$223,3,FALSE))</f>
        <v>Provision of Unpaid Care by Age (19 Categories) by Sex</v>
      </c>
      <c r="C151" s="11" t="str">
        <f>IF(ISNA(VLOOKUP((ROW(I153)-15),'List of tables'!$A$4:$I$223,9,FALSE))," ",VLOOKUP((ROW(I153)-15),'List of tables'!$A$4:$I$223,9,FALSE))</f>
        <v>Usual residents</v>
      </c>
      <c r="D151" s="11" t="str">
        <f>IF(ISNA(VLOOKUP((ROW(D153)-15),'List of tables'!$A$4:$I$223,5,FALSE))," ",VLOOKUP((ROW(D153)-15),'List of tables'!$A$4:$I$223,5,FALSE))</f>
        <v>Local Government District</v>
      </c>
      <c r="E151" s="11" t="str">
        <f>IF(ISNA(VLOOKUP((ROW(E153)-15),'List of tables'!$A$4:$I$223,8,FALSE))," ",VLOOKUP((ROW(E153)-15),'List of tables'!$A$4:$I$223,8,FALSE))</f>
        <v>Flexible Table Builder</v>
      </c>
      <c r="F151" s="35" t="str">
        <f t="shared" si="2"/>
        <v>Access data</v>
      </c>
      <c r="H151" s="9" t="str">
        <f>IF(ISNA(VLOOKUP((ROW(H153)-15),'List of tables'!$A$4:$I$223,6,FALSE))," ",VLOOKUP((ROW(H153)-15),'List of tables'!$A$4:$I$223,6,FALSE))</f>
        <v>https://build.nisra.gov.uk/en/standard/DT-0011</v>
      </c>
      <c r="I151" s="9" t="str">
        <f>IF(ISNA(VLOOKUP((ROW(I153)-15),'List of tables'!$A$4:$I$223,7,FALSE))," ",VLOOKUP((ROW(I153)-15),'List of tables'!$A$4:$I$223,7,FALSE))</f>
        <v>Access data</v>
      </c>
    </row>
    <row r="152" spans="1:9" ht="27.95" customHeight="1">
      <c r="A152" s="37" t="str">
        <f>IF(ISNA(VLOOKUP((ROW(A154)-15),'List of tables'!$A$4:$I$223,2,FALSE))," ",VLOOKUP((ROW(A154)-15),'List of tables'!$A$4:$I$223,2,FALSE))</f>
        <v>DT-0012</v>
      </c>
      <c r="B152" s="11" t="str">
        <f>IF(ISNA(VLOOKUP((ROW(B154)-15),'List of tables'!$A$4:$I$223,3,FALSE))," ",VLOOKUP((ROW(B154)-15),'List of tables'!$A$4:$I$223,3,FALSE))</f>
        <v>Provision of Unpaid Care by Hours Worked</v>
      </c>
      <c r="C152" s="11" t="str">
        <f>IF(ISNA(VLOOKUP((ROW(I154)-15),'List of tables'!$A$4:$I$223,9,FALSE))," ",VLOOKUP((ROW(I154)-15),'List of tables'!$A$4:$I$223,9,FALSE))</f>
        <v>Usual residents</v>
      </c>
      <c r="D152" s="11" t="str">
        <f>IF(ISNA(VLOOKUP((ROW(D154)-15),'List of tables'!$A$4:$I$223,5,FALSE))," ",VLOOKUP((ROW(D154)-15),'List of tables'!$A$4:$I$223,5,FALSE))</f>
        <v>Local Government District</v>
      </c>
      <c r="E152" s="11" t="str">
        <f>IF(ISNA(VLOOKUP((ROW(E154)-15),'List of tables'!$A$4:$I$223,8,FALSE))," ",VLOOKUP((ROW(E154)-15),'List of tables'!$A$4:$I$223,8,FALSE))</f>
        <v>Flexible Table Builder</v>
      </c>
      <c r="F152" s="35" t="str">
        <f t="shared" ref="F152:F155" si="3">IF(LEN(H152)&lt;10,"",HYPERLINK(H152,I152))</f>
        <v>Access data</v>
      </c>
      <c r="H152" s="9" t="str">
        <f>IF(ISNA(VLOOKUP((ROW(H154)-15),'List of tables'!$A$4:$I$223,6,FALSE))," ",VLOOKUP((ROW(H154)-15),'List of tables'!$A$4:$I$223,6,FALSE))</f>
        <v>https://build.nisra.gov.uk/en/standard/DT-0012</v>
      </c>
      <c r="I152" s="9" t="str">
        <f>IF(ISNA(VLOOKUP((ROW(I154)-15),'List of tables'!$A$4:$I$223,7,FALSE))," ",VLOOKUP((ROW(I154)-15),'List of tables'!$A$4:$I$223,7,FALSE))</f>
        <v>Access data</v>
      </c>
    </row>
    <row r="153" spans="1:9" ht="27.95" customHeight="1">
      <c r="A153" s="37" t="str">
        <f>IF(ISNA(VLOOKUP((ROW(A155)-15),'List of tables'!$A$4:$I$223,2,FALSE))," ",VLOOKUP((ROW(A155)-15),'List of tables'!$A$4:$I$223,2,FALSE))</f>
        <v>DT-0013</v>
      </c>
      <c r="B153" s="11" t="str">
        <f>IF(ISNA(VLOOKUP((ROW(B155)-15),'List of tables'!$A$4:$I$223,3,FALSE))," ",VLOOKUP((ROW(B155)-15),'List of tables'!$A$4:$I$223,3,FALSE))</f>
        <v>Central Heating (11 Categories) by Age (19 Categories) by Sex</v>
      </c>
      <c r="C153" s="11" t="str">
        <f>IF(ISNA(VLOOKUP((ROW(I155)-15),'List of tables'!$A$4:$I$223,9,FALSE))," ",VLOOKUP((ROW(I155)-15),'List of tables'!$A$4:$I$223,9,FALSE))</f>
        <v>Usual residents</v>
      </c>
      <c r="D153" s="11" t="str">
        <f>IF(ISNA(VLOOKUP((ROW(D155)-15),'List of tables'!$A$4:$I$223,5,FALSE))," ",VLOOKUP((ROW(D155)-15),'List of tables'!$A$4:$I$223,5,FALSE))</f>
        <v>Local Government District</v>
      </c>
      <c r="E153" s="11" t="str">
        <f>IF(ISNA(VLOOKUP((ROW(E155)-15),'List of tables'!$A$4:$I$223,8,FALSE))," ",VLOOKUP((ROW(E155)-15),'List of tables'!$A$4:$I$223,8,FALSE))</f>
        <v>Flexible Table Builder</v>
      </c>
      <c r="F153" s="35" t="str">
        <f t="shared" si="3"/>
        <v>Access data</v>
      </c>
      <c r="H153" s="9" t="str">
        <f>IF(ISNA(VLOOKUP((ROW(H155)-15),'List of tables'!$A$4:$I$223,6,FALSE))," ",VLOOKUP((ROW(H155)-15),'List of tables'!$A$4:$I$223,6,FALSE))</f>
        <v>https://build.nisra.gov.uk/en/standard/DT-0013</v>
      </c>
      <c r="I153" s="9" t="str">
        <f>IF(ISNA(VLOOKUP((ROW(I155)-15),'List of tables'!$A$4:$I$223,7,FALSE))," ",VLOOKUP((ROW(I155)-15),'List of tables'!$A$4:$I$223,7,FALSE))</f>
        <v>Access data</v>
      </c>
    </row>
    <row r="154" spans="1:9" ht="27.95" customHeight="1">
      <c r="A154" s="37" t="str">
        <f>IF(ISNA(VLOOKUP((ROW(A156)-15),'List of tables'!$A$4:$I$223,2,FALSE))," ",VLOOKUP((ROW(A156)-15),'List of tables'!$A$4:$I$223,2,FALSE))</f>
        <v>DT-0014</v>
      </c>
      <c r="B154" s="11" t="str">
        <f>IF(ISNA(VLOOKUP((ROW(B156)-15),'List of tables'!$A$4:$I$223,3,FALSE))," ",VLOOKUP((ROW(B156)-15),'List of tables'!$A$4:$I$223,3,FALSE))</f>
        <v>Country of Birth by Age (19 Categories) by Sex</v>
      </c>
      <c r="C154" s="11" t="str">
        <f>IF(ISNA(VLOOKUP((ROW(I156)-15),'List of tables'!$A$4:$I$223,9,FALSE))," ",VLOOKUP((ROW(I156)-15),'List of tables'!$A$4:$I$223,9,FALSE))</f>
        <v>Usual residents</v>
      </c>
      <c r="D154" s="11" t="str">
        <f>IF(ISNA(VLOOKUP((ROW(D156)-15),'List of tables'!$A$4:$I$223,5,FALSE))," ",VLOOKUP((ROW(D156)-15),'List of tables'!$A$4:$I$223,5,FALSE))</f>
        <v>Local Government District</v>
      </c>
      <c r="E154" s="11" t="str">
        <f>IF(ISNA(VLOOKUP((ROW(E156)-15),'List of tables'!$A$4:$I$223,8,FALSE))," ",VLOOKUP((ROW(E156)-15),'List of tables'!$A$4:$I$223,8,FALSE))</f>
        <v>Flexible Table Builder</v>
      </c>
      <c r="F154" s="35" t="str">
        <f t="shared" si="3"/>
        <v>Access data</v>
      </c>
      <c r="H154" s="9" t="str">
        <f>IF(ISNA(VLOOKUP((ROW(H156)-15),'List of tables'!$A$4:$I$223,6,FALSE))," ",VLOOKUP((ROW(H156)-15),'List of tables'!$A$4:$I$223,6,FALSE))</f>
        <v>https://build.nisra.gov.uk/en/standard/DT-0014</v>
      </c>
      <c r="I154" s="9" t="str">
        <f>IF(ISNA(VLOOKUP((ROW(I156)-15),'List of tables'!$A$4:$I$223,7,FALSE))," ",VLOOKUP((ROW(I156)-15),'List of tables'!$A$4:$I$223,7,FALSE))</f>
        <v>Access data</v>
      </c>
    </row>
    <row r="155" spans="1:9" ht="27.95" customHeight="1">
      <c r="A155" s="37" t="str">
        <f>IF(ISNA(VLOOKUP((ROW(A157)-15),'List of tables'!$A$4:$I$223,2,FALSE))," ",VLOOKUP((ROW(A157)-15),'List of tables'!$A$4:$I$223,2,FALSE))</f>
        <v>DT-0015</v>
      </c>
      <c r="B155" s="11" t="str">
        <f>IF(ISNA(VLOOKUP((ROW(B157)-15),'List of tables'!$A$4:$I$223,3,FALSE))," ",VLOOKUP((ROW(B157)-15),'List of tables'!$A$4:$I$223,3,FALSE))</f>
        <v>Country of Birth (12 Categories) by Religion (19 Categories) by Age (4 Categories)</v>
      </c>
      <c r="C155" s="11" t="str">
        <f>IF(ISNA(VLOOKUP((ROW(I157)-15),'List of tables'!$A$4:$I$223,9,FALSE))," ",VLOOKUP((ROW(I157)-15),'List of tables'!$A$4:$I$223,9,FALSE))</f>
        <v>Usual residents</v>
      </c>
      <c r="D155" s="11" t="str">
        <f>IF(ISNA(VLOOKUP((ROW(D157)-15),'List of tables'!$A$4:$I$223,5,FALSE))," ",VLOOKUP((ROW(D157)-15),'List of tables'!$A$4:$I$223,5,FALSE))</f>
        <v>Local Government District</v>
      </c>
      <c r="E155" s="11" t="str">
        <f>IF(ISNA(VLOOKUP((ROW(E157)-15),'List of tables'!$A$4:$I$223,8,FALSE))," ",VLOOKUP((ROW(E157)-15),'List of tables'!$A$4:$I$223,8,FALSE))</f>
        <v>Flexible Table Builder</v>
      </c>
      <c r="F155" s="35" t="str">
        <f t="shared" si="3"/>
        <v>Access data</v>
      </c>
      <c r="H155" s="9" t="str">
        <f>IF(ISNA(VLOOKUP((ROW(H157)-15),'List of tables'!$A$4:$I$223,6,FALSE))," ",VLOOKUP((ROW(H157)-15),'List of tables'!$A$4:$I$223,6,FALSE))</f>
        <v>https://build.nisra.gov.uk/en/standard/DT-0015</v>
      </c>
      <c r="I155" s="9" t="str">
        <f>IF(ISNA(VLOOKUP((ROW(I157)-15),'List of tables'!$A$4:$I$223,7,FALSE))," ",VLOOKUP((ROW(I157)-15),'List of tables'!$A$4:$I$223,7,FALSE))</f>
        <v>Access data</v>
      </c>
    </row>
    <row r="156" spans="1:9" ht="27.95" customHeight="1">
      <c r="A156" s="37" t="str">
        <f>IF(ISNA(VLOOKUP((ROW(A158)-15),'List of tables'!$A$4:$I$223,2,FALSE))," ",VLOOKUP((ROW(A158)-15),'List of tables'!$A$4:$I$223,2,FALSE))</f>
        <v>DT-0016</v>
      </c>
      <c r="B156" s="11" t="str">
        <f>IF(ISNA(VLOOKUP((ROW(B158)-15),'List of tables'!$A$4:$I$223,3,FALSE))," ",VLOOKUP((ROW(B158)-15),'List of tables'!$A$4:$I$223,3,FALSE))</f>
        <v>Country of Birth (12 Categories) by Religion or Religion Brought Up In by Age (4 Categories)</v>
      </c>
      <c r="C156" s="11" t="str">
        <f>IF(ISNA(VLOOKUP((ROW(I158)-15),'List of tables'!$A$4:$I$223,9,FALSE))," ",VLOOKUP((ROW(I158)-15),'List of tables'!$A$4:$I$223,9,FALSE))</f>
        <v>Usual residents</v>
      </c>
      <c r="D156" s="11" t="str">
        <f>IF(ISNA(VLOOKUP((ROW(D158)-15),'List of tables'!$A$4:$I$223,5,FALSE))," ",VLOOKUP((ROW(D158)-15),'List of tables'!$A$4:$I$223,5,FALSE))</f>
        <v>Local Government District</v>
      </c>
      <c r="E156" s="11" t="str">
        <f>IF(ISNA(VLOOKUP((ROW(E158)-15),'List of tables'!$A$4:$I$223,8,FALSE))," ",VLOOKUP((ROW(E158)-15),'List of tables'!$A$4:$I$223,8,FALSE))</f>
        <v>Flexible Table Builder</v>
      </c>
      <c r="F156" s="35" t="str">
        <f t="shared" ref="F156:F173" si="4">IF(LEN(H156)&lt;10,"",HYPERLINK(H156,I156))</f>
        <v>Access data</v>
      </c>
      <c r="H156" s="9" t="str">
        <f>IF(ISNA(VLOOKUP((ROW(H158)-15),'List of tables'!$A$4:$I$223,6,FALSE))," ",VLOOKUP((ROW(H158)-15),'List of tables'!$A$4:$I$223,6,FALSE))</f>
        <v>https://build.nisra.gov.uk/en/standard/DT-0016</v>
      </c>
      <c r="I156" s="9" t="str">
        <f>IF(ISNA(VLOOKUP((ROW(I158)-15),'List of tables'!$A$4:$I$223,7,FALSE))," ",VLOOKUP((ROW(I158)-15),'List of tables'!$A$4:$I$223,7,FALSE))</f>
        <v>Access data</v>
      </c>
    </row>
    <row r="157" spans="1:9" ht="27.95" customHeight="1">
      <c r="A157" s="37" t="str">
        <f>IF(ISNA(VLOOKUP((ROW(A159)-15),'List of tables'!$A$4:$I$223,2,FALSE))," ",VLOOKUP((ROW(A159)-15),'List of tables'!$A$4:$I$223,2,FALSE))</f>
        <v>DT-0017</v>
      </c>
      <c r="B157" s="11" t="str">
        <f>IF(ISNA(VLOOKUP((ROW(B159)-15),'List of tables'!$A$4:$I$223,3,FALSE))," ",VLOOKUP((ROW(B159)-15),'List of tables'!$A$4:$I$223,3,FALSE))</f>
        <v>Country of Birth (8 Categories) by Main Language (11 Categories)</v>
      </c>
      <c r="C157" s="11" t="str">
        <f>IF(ISNA(VLOOKUP((ROW(I159)-15),'List of tables'!$A$4:$I$223,9,FALSE))," ",VLOOKUP((ROW(I159)-15),'List of tables'!$A$4:$I$223,9,FALSE))</f>
        <v>Usual residents</v>
      </c>
      <c r="D157" s="11" t="str">
        <f>IF(ISNA(VLOOKUP((ROW(D159)-15),'List of tables'!$A$4:$I$223,5,FALSE))," ",VLOOKUP((ROW(D159)-15),'List of tables'!$A$4:$I$223,5,FALSE))</f>
        <v>Local Government District</v>
      </c>
      <c r="E157" s="11" t="str">
        <f>IF(ISNA(VLOOKUP((ROW(E159)-15),'List of tables'!$A$4:$I$223,8,FALSE))," ",VLOOKUP((ROW(E159)-15),'List of tables'!$A$4:$I$223,8,FALSE))</f>
        <v>Flexible Table Builder</v>
      </c>
      <c r="F157" s="35" t="str">
        <f t="shared" si="4"/>
        <v>Access data</v>
      </c>
      <c r="H157" s="9" t="str">
        <f>IF(ISNA(VLOOKUP((ROW(H159)-15),'List of tables'!$A$4:$I$223,6,FALSE))," ",VLOOKUP((ROW(H159)-15),'List of tables'!$A$4:$I$223,6,FALSE))</f>
        <v>https://build.nisra.gov.uk/en/standard/DT-0017</v>
      </c>
      <c r="I157" s="9" t="str">
        <f>IF(ISNA(VLOOKUP((ROW(I159)-15),'List of tables'!$A$4:$I$223,7,FALSE))," ",VLOOKUP((ROW(I159)-15),'List of tables'!$A$4:$I$223,7,FALSE))</f>
        <v>Access data</v>
      </c>
    </row>
    <row r="158" spans="1:9" ht="27.95" customHeight="1">
      <c r="A158" s="37" t="str">
        <f>IF(ISNA(VLOOKUP((ROW(A160)-15),'List of tables'!$A$4:$I$223,2,FALSE))," ",VLOOKUP((ROW(A160)-15),'List of tables'!$A$4:$I$223,2,FALSE))</f>
        <v>DT-0018</v>
      </c>
      <c r="B158" s="11" t="str">
        <f>IF(ISNA(VLOOKUP((ROW(B160)-15),'List of tables'!$A$4:$I$223,3,FALSE))," ",VLOOKUP((ROW(B160)-15),'List of tables'!$A$4:$I$223,3,FALSE))</f>
        <v>Country of Birth (12 Categories) by Ethnic Group</v>
      </c>
      <c r="C158" s="11" t="str">
        <f>IF(ISNA(VLOOKUP((ROW(I160)-15),'List of tables'!$A$4:$I$223,9,FALSE))," ",VLOOKUP((ROW(I160)-15),'List of tables'!$A$4:$I$223,9,FALSE))</f>
        <v>Usual residents</v>
      </c>
      <c r="D158" s="11" t="str">
        <f>IF(ISNA(VLOOKUP((ROW(D160)-15),'List of tables'!$A$4:$I$223,5,FALSE))," ",VLOOKUP((ROW(D160)-15),'List of tables'!$A$4:$I$223,5,FALSE))</f>
        <v>Local Government District</v>
      </c>
      <c r="E158" s="11" t="str">
        <f>IF(ISNA(VLOOKUP((ROW(E160)-15),'List of tables'!$A$4:$I$223,8,FALSE))," ",VLOOKUP((ROW(E160)-15),'List of tables'!$A$4:$I$223,8,FALSE))</f>
        <v>Flexible Table Builder</v>
      </c>
      <c r="F158" s="35" t="str">
        <f t="shared" si="4"/>
        <v>Access data</v>
      </c>
      <c r="H158" s="9" t="str">
        <f>IF(ISNA(VLOOKUP((ROW(H160)-15),'List of tables'!$A$4:$I$223,6,FALSE))," ",VLOOKUP((ROW(H160)-15),'List of tables'!$A$4:$I$223,6,FALSE))</f>
        <v>https://build.nisra.gov.uk/en/standard/DT-0018</v>
      </c>
      <c r="I158" s="9" t="str">
        <f>IF(ISNA(VLOOKUP((ROW(I160)-15),'List of tables'!$A$4:$I$223,7,FALSE))," ",VLOOKUP((ROW(I160)-15),'List of tables'!$A$4:$I$223,7,FALSE))</f>
        <v>Access data</v>
      </c>
    </row>
    <row r="159" spans="1:9" ht="27.95" customHeight="1">
      <c r="A159" s="37" t="str">
        <f>IF(ISNA(VLOOKUP((ROW(A161)-15),'List of tables'!$A$4:$I$223,2,FALSE))," ",VLOOKUP((ROW(A161)-15),'List of tables'!$A$4:$I$223,2,FALSE))</f>
        <v>DT-0019</v>
      </c>
      <c r="B159" s="11" t="str">
        <f>IF(ISNA(VLOOKUP((ROW(B161)-15),'List of tables'!$A$4:$I$223,3,FALSE))," ",VLOOKUP((ROW(B161)-15),'List of tables'!$A$4:$I$223,3,FALSE))</f>
        <v>Country of Birth by Qualifications (Highest Level)</v>
      </c>
      <c r="C159" s="11" t="str">
        <f>IF(ISNA(VLOOKUP((ROW(I161)-15),'List of tables'!$A$4:$I$223,9,FALSE))," ",VLOOKUP((ROW(I161)-15),'List of tables'!$A$4:$I$223,9,FALSE))</f>
        <v>Usual residents</v>
      </c>
      <c r="D159" s="11" t="str">
        <f>IF(ISNA(VLOOKUP((ROW(D161)-15),'List of tables'!$A$4:$I$223,5,FALSE))," ",VLOOKUP((ROW(D161)-15),'List of tables'!$A$4:$I$223,5,FALSE))</f>
        <v>Local Government District</v>
      </c>
      <c r="E159" s="11" t="str">
        <f>IF(ISNA(VLOOKUP((ROW(E161)-15),'List of tables'!$A$4:$I$223,8,FALSE))," ",VLOOKUP((ROW(E161)-15),'List of tables'!$A$4:$I$223,8,FALSE))</f>
        <v>Flexible Table Builder</v>
      </c>
      <c r="F159" s="35" t="str">
        <f t="shared" si="4"/>
        <v>Access data</v>
      </c>
      <c r="H159" s="9" t="str">
        <f>IF(ISNA(VLOOKUP((ROW(H161)-15),'List of tables'!$A$4:$I$223,6,FALSE))," ",VLOOKUP((ROW(H161)-15),'List of tables'!$A$4:$I$223,6,FALSE))</f>
        <v>https://build.nisra.gov.uk/en/standard/DT-0019</v>
      </c>
      <c r="I159" s="9" t="str">
        <f>IF(ISNA(VLOOKUP((ROW(I161)-15),'List of tables'!$A$4:$I$223,7,FALSE))," ",VLOOKUP((ROW(I161)-15),'List of tables'!$A$4:$I$223,7,FALSE))</f>
        <v>Access data</v>
      </c>
    </row>
    <row r="160" spans="1:9" ht="27.95" customHeight="1">
      <c r="A160" s="37" t="str">
        <f>IF(ISNA(VLOOKUP((ROW(A162)-15),'List of tables'!$A$4:$I$223,2,FALSE))," ",VLOOKUP((ROW(A162)-15),'List of tables'!$A$4:$I$223,2,FALSE))</f>
        <v>DT-0020</v>
      </c>
      <c r="B160" s="11" t="str">
        <f>IF(ISNA(VLOOKUP((ROW(B162)-15),'List of tables'!$A$4:$I$223,3,FALSE))," ",VLOOKUP((ROW(B162)-15),'List of tables'!$A$4:$I$223,3,FALSE))</f>
        <v>Country of Birth (12 Categories) by National Identity (26 Categories)</v>
      </c>
      <c r="C160" s="11" t="str">
        <f>IF(ISNA(VLOOKUP((ROW(I162)-15),'List of tables'!$A$4:$I$223,9,FALSE))," ",VLOOKUP((ROW(I162)-15),'List of tables'!$A$4:$I$223,9,FALSE))</f>
        <v>Usual residents</v>
      </c>
      <c r="D160" s="11" t="str">
        <f>IF(ISNA(VLOOKUP((ROW(D162)-15),'List of tables'!$A$4:$I$223,5,FALSE))," ",VLOOKUP((ROW(D162)-15),'List of tables'!$A$4:$I$223,5,FALSE))</f>
        <v>Local Government District</v>
      </c>
      <c r="E160" s="11" t="str">
        <f>IF(ISNA(VLOOKUP((ROW(E162)-15),'List of tables'!$A$4:$I$223,8,FALSE))," ",VLOOKUP((ROW(E162)-15),'List of tables'!$A$4:$I$223,8,FALSE))</f>
        <v>Flexible Table Builder</v>
      </c>
      <c r="F160" s="35" t="str">
        <f t="shared" si="4"/>
        <v>Access data</v>
      </c>
      <c r="H160" s="9" t="str">
        <f>IF(ISNA(VLOOKUP((ROW(H162)-15),'List of tables'!$A$4:$I$223,6,FALSE))," ",VLOOKUP((ROW(H162)-15),'List of tables'!$A$4:$I$223,6,FALSE))</f>
        <v>https://build.nisra.gov.uk/en/standard/DT-0020</v>
      </c>
      <c r="I160" s="9" t="str">
        <f>IF(ISNA(VLOOKUP((ROW(I162)-15),'List of tables'!$A$4:$I$223,7,FALSE))," ",VLOOKUP((ROW(I162)-15),'List of tables'!$A$4:$I$223,7,FALSE))</f>
        <v>Access data</v>
      </c>
    </row>
    <row r="161" spans="1:9" ht="27.95" customHeight="1">
      <c r="A161" s="37" t="str">
        <f>IF(ISNA(VLOOKUP((ROW(A163)-15),'List of tables'!$A$4:$I$223,2,FALSE))," ",VLOOKUP((ROW(A163)-15),'List of tables'!$A$4:$I$223,2,FALSE))</f>
        <v>DT-0021</v>
      </c>
      <c r="B161" s="11" t="str">
        <f>IF(ISNA(VLOOKUP((ROW(B163)-15),'List of tables'!$A$4:$I$223,3,FALSE))," ",VLOOKUP((ROW(B163)-15),'List of tables'!$A$4:$I$223,3,FALSE))</f>
        <v>Country of Birth (12 Categories) by Passports Held (18 Categories)</v>
      </c>
      <c r="C161" s="11" t="str">
        <f>IF(ISNA(VLOOKUP((ROW(I163)-15),'List of tables'!$A$4:$I$223,9,FALSE))," ",VLOOKUP((ROW(I163)-15),'List of tables'!$A$4:$I$223,9,FALSE))</f>
        <v>Usual residents</v>
      </c>
      <c r="D161" s="11" t="str">
        <f>IF(ISNA(VLOOKUP((ROW(D163)-15),'List of tables'!$A$4:$I$223,5,FALSE))," ",VLOOKUP((ROW(D163)-15),'List of tables'!$A$4:$I$223,5,FALSE))</f>
        <v>Local Government District</v>
      </c>
      <c r="E161" s="11" t="str">
        <f>IF(ISNA(VLOOKUP((ROW(E163)-15),'List of tables'!$A$4:$I$223,8,FALSE))," ",VLOOKUP((ROW(E163)-15),'List of tables'!$A$4:$I$223,8,FALSE))</f>
        <v>Flexible Table Builder</v>
      </c>
      <c r="F161" s="35" t="str">
        <f t="shared" si="4"/>
        <v>Access data</v>
      </c>
      <c r="H161" s="9" t="str">
        <f>IF(ISNA(VLOOKUP((ROW(H163)-15),'List of tables'!$A$4:$I$223,6,FALSE))," ",VLOOKUP((ROW(H163)-15),'List of tables'!$A$4:$I$223,6,FALSE))</f>
        <v>https://build.nisra.gov.uk/en/standard/DT-0021</v>
      </c>
      <c r="I161" s="9" t="str">
        <f>IF(ISNA(VLOOKUP((ROW(I163)-15),'List of tables'!$A$4:$I$223,7,FALSE))," ",VLOOKUP((ROW(I163)-15),'List of tables'!$A$4:$I$223,7,FALSE))</f>
        <v>Access data</v>
      </c>
    </row>
    <row r="162" spans="1:9" ht="27.95" customHeight="1">
      <c r="A162" s="37" t="str">
        <f>IF(ISNA(VLOOKUP((ROW(A164)-15),'List of tables'!$A$4:$I$223,2,FALSE))," ",VLOOKUP((ROW(A164)-15),'List of tables'!$A$4:$I$223,2,FALSE))</f>
        <v>DT-0022</v>
      </c>
      <c r="B162" s="11" t="str">
        <f>IF(ISNA(VLOOKUP((ROW(B164)-15),'List of tables'!$A$4:$I$223,3,FALSE))," ",VLOOKUP((ROW(B164)-15),'List of tables'!$A$4:$I$223,3,FALSE))</f>
        <v>Country of Birth (12 Categories) by Year of Arrival in Northern Ireland (5 Categories)</v>
      </c>
      <c r="C162" s="11" t="str">
        <f>IF(ISNA(VLOOKUP((ROW(I164)-15),'List of tables'!$A$4:$I$223,9,FALSE))," ",VLOOKUP((ROW(I164)-15),'List of tables'!$A$4:$I$223,9,FALSE))</f>
        <v>Usual residents</v>
      </c>
      <c r="D162" s="11" t="str">
        <f>IF(ISNA(VLOOKUP((ROW(D164)-15),'List of tables'!$A$4:$I$223,5,FALSE))," ",VLOOKUP((ROW(D164)-15),'List of tables'!$A$4:$I$223,5,FALSE))</f>
        <v>Local Government District</v>
      </c>
      <c r="E162" s="11" t="str">
        <f>IF(ISNA(VLOOKUP((ROW(E164)-15),'List of tables'!$A$4:$I$223,8,FALSE))," ",VLOOKUP((ROW(E164)-15),'List of tables'!$A$4:$I$223,8,FALSE))</f>
        <v>Flexible Table Builder</v>
      </c>
      <c r="F162" s="35" t="str">
        <f t="shared" si="4"/>
        <v>Access data</v>
      </c>
      <c r="H162" s="9" t="str">
        <f>IF(ISNA(VLOOKUP((ROW(H164)-15),'List of tables'!$A$4:$I$223,6,FALSE))," ",VLOOKUP((ROW(H164)-15),'List of tables'!$A$4:$I$223,6,FALSE))</f>
        <v>https://build.nisra.gov.uk/en/standard/DT-0022</v>
      </c>
      <c r="I162" s="9" t="str">
        <f>IF(ISNA(VLOOKUP((ROW(I164)-15),'List of tables'!$A$4:$I$223,7,FALSE))," ",VLOOKUP((ROW(I164)-15),'List of tables'!$A$4:$I$223,7,FALSE))</f>
        <v>Access data</v>
      </c>
    </row>
    <row r="163" spans="1:9" ht="27.95" customHeight="1">
      <c r="A163" s="37" t="str">
        <f>IF(ISNA(VLOOKUP((ROW(A165)-15),'List of tables'!$A$4:$I$223,2,FALSE))," ",VLOOKUP((ROW(A165)-15),'List of tables'!$A$4:$I$223,2,FALSE))</f>
        <v>DT-0023</v>
      </c>
      <c r="B163" s="11" t="str">
        <f>IF(ISNA(VLOOKUP((ROW(B165)-15),'List of tables'!$A$4:$I$223,3,FALSE))," ",VLOOKUP((ROW(B165)-15),'List of tables'!$A$4:$I$223,3,FALSE))</f>
        <v>Dependent Children (Household) (5 Categories A) by Household Composition (5 Categories)</v>
      </c>
      <c r="C163" s="11" t="str">
        <f>IF(ISNA(VLOOKUP((ROW(I165)-15),'List of tables'!$A$4:$I$223,9,FALSE))," ",VLOOKUP((ROW(I165)-15),'List of tables'!$A$4:$I$223,9,FALSE))</f>
        <v>Households</v>
      </c>
      <c r="D163" s="11" t="str">
        <f>IF(ISNA(VLOOKUP((ROW(D165)-15),'List of tables'!$A$4:$I$223,5,FALSE))," ",VLOOKUP((ROW(D165)-15),'List of tables'!$A$4:$I$223,5,FALSE))</f>
        <v>Local Government District</v>
      </c>
      <c r="E163" s="11" t="str">
        <f>IF(ISNA(VLOOKUP((ROW(E165)-15),'List of tables'!$A$4:$I$223,8,FALSE))," ",VLOOKUP((ROW(E165)-15),'List of tables'!$A$4:$I$223,8,FALSE))</f>
        <v>Flexible Table Builder</v>
      </c>
      <c r="F163" s="35" t="str">
        <f t="shared" si="4"/>
        <v>Access data</v>
      </c>
      <c r="H163" s="9" t="str">
        <f>IF(ISNA(VLOOKUP((ROW(H165)-15),'List of tables'!$A$4:$I$223,6,FALSE))," ",VLOOKUP((ROW(H165)-15),'List of tables'!$A$4:$I$223,6,FALSE))</f>
        <v>https://build.nisra.gov.uk/en/standard/DT-0023</v>
      </c>
      <c r="I163" s="9" t="str">
        <f>IF(ISNA(VLOOKUP((ROW(I165)-15),'List of tables'!$A$4:$I$223,7,FALSE))," ",VLOOKUP((ROW(I165)-15),'List of tables'!$A$4:$I$223,7,FALSE))</f>
        <v>Access data</v>
      </c>
    </row>
    <row r="164" spans="1:9" ht="27.95" customHeight="1">
      <c r="A164" s="37" t="str">
        <f>IF(ISNA(VLOOKUP((ROW(A166)-15),'List of tables'!$A$4:$I$223,2,FALSE))," ",VLOOKUP((ROW(A166)-15),'List of tables'!$A$4:$I$223,2,FALSE))</f>
        <v>DT-0024</v>
      </c>
      <c r="B164" s="11" t="str">
        <f>IF(ISNA(VLOOKUP((ROW(B166)-15),'List of tables'!$A$4:$I$223,3,FALSE))," ",VLOOKUP((ROW(B166)-15),'List of tables'!$A$4:$I$223,3,FALSE))</f>
        <v>Economic Activity (9 Categories) by Age (11 Categories) by Sex</v>
      </c>
      <c r="C164" s="11" t="str">
        <f>IF(ISNA(VLOOKUP((ROW(I166)-15),'List of tables'!$A$4:$I$223,9,FALSE))," ",VLOOKUP((ROW(I166)-15),'List of tables'!$A$4:$I$223,9,FALSE))</f>
        <v>Usual residents</v>
      </c>
      <c r="D164" s="11" t="str">
        <f>IF(ISNA(VLOOKUP((ROW(D166)-15),'List of tables'!$A$4:$I$223,5,FALSE))," ",VLOOKUP((ROW(D166)-15),'List of tables'!$A$4:$I$223,5,FALSE))</f>
        <v>Local Government District</v>
      </c>
      <c r="E164" s="11" t="str">
        <f>IF(ISNA(VLOOKUP((ROW(E166)-15),'List of tables'!$A$4:$I$223,8,FALSE))," ",VLOOKUP((ROW(E166)-15),'List of tables'!$A$4:$I$223,8,FALSE))</f>
        <v>Flexible Table Builder</v>
      </c>
      <c r="F164" s="35" t="str">
        <f t="shared" si="4"/>
        <v>Access data</v>
      </c>
      <c r="H164" s="9" t="str">
        <f>IF(ISNA(VLOOKUP((ROW(H166)-15),'List of tables'!$A$4:$I$223,6,FALSE))," ",VLOOKUP((ROW(H166)-15),'List of tables'!$A$4:$I$223,6,FALSE))</f>
        <v>https://build.nisra.gov.uk/en/standard/DT-0024</v>
      </c>
      <c r="I164" s="9" t="str">
        <f>IF(ISNA(VLOOKUP((ROW(I166)-15),'List of tables'!$A$4:$I$223,7,FALSE))," ",VLOOKUP((ROW(I166)-15),'List of tables'!$A$4:$I$223,7,FALSE))</f>
        <v>Access data</v>
      </c>
    </row>
    <row r="165" spans="1:9" ht="27.95" customHeight="1">
      <c r="A165" s="37" t="str">
        <f>IF(ISNA(VLOOKUP((ROW(A167)-15),'List of tables'!$A$4:$I$223,2,FALSE))," ",VLOOKUP((ROW(A167)-15),'List of tables'!$A$4:$I$223,2,FALSE))</f>
        <v>DT-0025</v>
      </c>
      <c r="B165" s="11" t="str">
        <f>IF(ISNA(VLOOKUP((ROW(B167)-15),'List of tables'!$A$4:$I$223,3,FALSE))," ",VLOOKUP((ROW(B167)-15),'List of tables'!$A$4:$I$223,3,FALSE))</f>
        <v>Economic Activity (9 Categories) by Country of Birth (12 Categories) by Age (11 Categories) by Sex</v>
      </c>
      <c r="C165" s="11" t="str">
        <f>IF(ISNA(VLOOKUP((ROW(I167)-15),'List of tables'!$A$4:$I$223,9,FALSE))," ",VLOOKUP((ROW(I167)-15),'List of tables'!$A$4:$I$223,9,FALSE))</f>
        <v>Usual residents</v>
      </c>
      <c r="D165" s="11" t="str">
        <f>IF(ISNA(VLOOKUP((ROW(D167)-15),'List of tables'!$A$4:$I$223,5,FALSE))," ",VLOOKUP((ROW(D167)-15),'List of tables'!$A$4:$I$223,5,FALSE))</f>
        <v>Local Government District</v>
      </c>
      <c r="E165" s="11" t="str">
        <f>IF(ISNA(VLOOKUP((ROW(E167)-15),'List of tables'!$A$4:$I$223,8,FALSE))," ",VLOOKUP((ROW(E167)-15),'List of tables'!$A$4:$I$223,8,FALSE))</f>
        <v>Flexible Table Builder</v>
      </c>
      <c r="F165" s="35" t="str">
        <f t="shared" si="4"/>
        <v>Access data</v>
      </c>
      <c r="H165" s="9" t="str">
        <f>IF(ISNA(VLOOKUP((ROW(H167)-15),'List of tables'!$A$4:$I$223,6,FALSE))," ",VLOOKUP((ROW(H167)-15),'List of tables'!$A$4:$I$223,6,FALSE))</f>
        <v>https://build.nisra.gov.uk/en/standard/DT-0025</v>
      </c>
      <c r="I165" s="9" t="str">
        <f>IF(ISNA(VLOOKUP((ROW(I167)-15),'List of tables'!$A$4:$I$223,7,FALSE))," ",VLOOKUP((ROW(I167)-15),'List of tables'!$A$4:$I$223,7,FALSE))</f>
        <v>Access data</v>
      </c>
    </row>
    <row r="166" spans="1:9" ht="27.95" customHeight="1">
      <c r="A166" s="37" t="str">
        <f>IF(ISNA(VLOOKUP((ROW(A168)-15),'List of tables'!$A$4:$I$223,2,FALSE))," ",VLOOKUP((ROW(A168)-15),'List of tables'!$A$4:$I$223,2,FALSE))</f>
        <v>DT-0026</v>
      </c>
      <c r="B166" s="11" t="str">
        <f>IF(ISNA(VLOOKUP((ROW(B168)-15),'List of tables'!$A$4:$I$223,3,FALSE))," ",VLOOKUP((ROW(B168)-15),'List of tables'!$A$4:$I$223,3,FALSE))</f>
        <v>Economic Activity (9 Categories) by Employment History by Age (11 Categories) by Sex</v>
      </c>
      <c r="C166" s="11" t="str">
        <f>IF(ISNA(VLOOKUP((ROW(I168)-15),'List of tables'!$A$4:$I$223,9,FALSE))," ",VLOOKUP((ROW(I168)-15),'List of tables'!$A$4:$I$223,9,FALSE))</f>
        <v>Usual residents</v>
      </c>
      <c r="D166" s="11" t="str">
        <f>IF(ISNA(VLOOKUP((ROW(D168)-15),'List of tables'!$A$4:$I$223,5,FALSE))," ",VLOOKUP((ROW(D168)-15),'List of tables'!$A$4:$I$223,5,FALSE))</f>
        <v>Local Government District</v>
      </c>
      <c r="E166" s="11" t="str">
        <f>IF(ISNA(VLOOKUP((ROW(E168)-15),'List of tables'!$A$4:$I$223,8,FALSE))," ",VLOOKUP((ROW(E168)-15),'List of tables'!$A$4:$I$223,8,FALSE))</f>
        <v>Flexible Table Builder</v>
      </c>
      <c r="F166" s="35" t="str">
        <f t="shared" si="4"/>
        <v>Access data</v>
      </c>
      <c r="H166" s="9" t="str">
        <f>IF(ISNA(VLOOKUP((ROW(H168)-15),'List of tables'!$A$4:$I$223,6,FALSE))," ",VLOOKUP((ROW(H168)-15),'List of tables'!$A$4:$I$223,6,FALSE))</f>
        <v>https://build.nisra.gov.uk/en/standard/DT-0026</v>
      </c>
      <c r="I166" s="9" t="str">
        <f>IF(ISNA(VLOOKUP((ROW(I168)-15),'List of tables'!$A$4:$I$223,7,FALSE))," ",VLOOKUP((ROW(I168)-15),'List of tables'!$A$4:$I$223,7,FALSE))</f>
        <v>Access data</v>
      </c>
    </row>
    <row r="167" spans="1:9" ht="27.95" customHeight="1">
      <c r="A167" s="37" t="str">
        <f>IF(ISNA(VLOOKUP((ROW(A169)-15),'List of tables'!$A$4:$I$223,2,FALSE))," ",VLOOKUP((ROW(A169)-15),'List of tables'!$A$4:$I$223,2,FALSE))</f>
        <v>DT-0027</v>
      </c>
      <c r="B167" s="11" t="str">
        <f>IF(ISNA(VLOOKUP((ROW(B169)-15),'List of tables'!$A$4:$I$223,3,FALSE))," ",VLOOKUP((ROW(B169)-15),'List of tables'!$A$4:$I$223,3,FALSE))</f>
        <v>Economic Activity (9 Categories) by Ethnic Group (5 Categories) by Age (11 Categories) by Sex</v>
      </c>
      <c r="C167" s="11" t="str">
        <f>IF(ISNA(VLOOKUP((ROW(I169)-15),'List of tables'!$A$4:$I$223,9,FALSE))," ",VLOOKUP((ROW(I169)-15),'List of tables'!$A$4:$I$223,9,FALSE))</f>
        <v>Usual residents</v>
      </c>
      <c r="D167" s="11" t="str">
        <f>IF(ISNA(VLOOKUP((ROW(D169)-15),'List of tables'!$A$4:$I$223,5,FALSE))," ",VLOOKUP((ROW(D169)-15),'List of tables'!$A$4:$I$223,5,FALSE))</f>
        <v>Local Government District</v>
      </c>
      <c r="E167" s="11" t="str">
        <f>IF(ISNA(VLOOKUP((ROW(E169)-15),'List of tables'!$A$4:$I$223,8,FALSE))," ",VLOOKUP((ROW(E169)-15),'List of tables'!$A$4:$I$223,8,FALSE))</f>
        <v>Flexible Table Builder</v>
      </c>
      <c r="F167" s="35" t="str">
        <f t="shared" si="4"/>
        <v>Access data</v>
      </c>
      <c r="H167" s="9" t="str">
        <f>IF(ISNA(VLOOKUP((ROW(H169)-15),'List of tables'!$A$4:$I$223,6,FALSE))," ",VLOOKUP((ROW(H169)-15),'List of tables'!$A$4:$I$223,6,FALSE))</f>
        <v>https://build.nisra.gov.uk/en/standard/DT-0027</v>
      </c>
      <c r="I167" s="9" t="str">
        <f>IF(ISNA(VLOOKUP((ROW(I169)-15),'List of tables'!$A$4:$I$223,7,FALSE))," ",VLOOKUP((ROW(I169)-15),'List of tables'!$A$4:$I$223,7,FALSE))</f>
        <v>Access data</v>
      </c>
    </row>
    <row r="168" spans="1:9" ht="27.95" customHeight="1">
      <c r="A168" s="37" t="str">
        <f>IF(ISNA(VLOOKUP((ROW(A170)-15),'List of tables'!$A$4:$I$223,2,FALSE))," ",VLOOKUP((ROW(A170)-15),'List of tables'!$A$4:$I$223,2,FALSE))</f>
        <v>DT-0028</v>
      </c>
      <c r="B168" s="11" t="str">
        <f>IF(ISNA(VLOOKUP((ROW(B170)-15),'List of tables'!$A$4:$I$223,3,FALSE))," ",VLOOKUP((ROW(B170)-15),'List of tables'!$A$4:$I$223,3,FALSE))</f>
        <v>Economic Activity (9 Categories) by Health in General by Provision of Unpaid Care by Sex</v>
      </c>
      <c r="C168" s="11" t="str">
        <f>IF(ISNA(VLOOKUP((ROW(I170)-15),'List of tables'!$A$4:$I$223,9,FALSE))," ",VLOOKUP((ROW(I170)-15),'List of tables'!$A$4:$I$223,9,FALSE))</f>
        <v>Usual residents</v>
      </c>
      <c r="D168" s="11" t="str">
        <f>IF(ISNA(VLOOKUP((ROW(D170)-15),'List of tables'!$A$4:$I$223,5,FALSE))," ",VLOOKUP((ROW(D170)-15),'List of tables'!$A$4:$I$223,5,FALSE))</f>
        <v>Local Government District</v>
      </c>
      <c r="E168" s="11" t="str">
        <f>IF(ISNA(VLOOKUP((ROW(E170)-15),'List of tables'!$A$4:$I$223,8,FALSE))," ",VLOOKUP((ROW(E170)-15),'List of tables'!$A$4:$I$223,8,FALSE))</f>
        <v>Flexible Table Builder</v>
      </c>
      <c r="F168" s="35" t="str">
        <f t="shared" si="4"/>
        <v>Access data</v>
      </c>
      <c r="H168" s="9" t="str">
        <f>IF(ISNA(VLOOKUP((ROW(H170)-15),'List of tables'!$A$4:$I$223,6,FALSE))," ",VLOOKUP((ROW(H170)-15),'List of tables'!$A$4:$I$223,6,FALSE))</f>
        <v>https://build.nisra.gov.uk/en/standard/DT-0028</v>
      </c>
      <c r="I168" s="9" t="str">
        <f>IF(ISNA(VLOOKUP((ROW(I170)-15),'List of tables'!$A$4:$I$223,7,FALSE))," ",VLOOKUP((ROW(I170)-15),'List of tables'!$A$4:$I$223,7,FALSE))</f>
        <v>Access data</v>
      </c>
    </row>
    <row r="169" spans="1:9" ht="27.95" customHeight="1">
      <c r="A169" s="37" t="str">
        <f>IF(ISNA(VLOOKUP((ROW(A171)-15),'List of tables'!$A$4:$I$223,2,FALSE))," ",VLOOKUP((ROW(A171)-15),'List of tables'!$A$4:$I$223,2,FALSE))</f>
        <v>DT-0029</v>
      </c>
      <c r="B169" s="11" t="str">
        <f>IF(ISNA(VLOOKUP((ROW(B171)-15),'List of tables'!$A$4:$I$223,3,FALSE))," ",VLOOKUP((ROW(B171)-15),'List of tables'!$A$4:$I$223,3,FALSE))</f>
        <v>Economic Activity (9 Categories) by Health Problem or Disability (Long-term) by Sex</v>
      </c>
      <c r="C169" s="11" t="str">
        <f>IF(ISNA(VLOOKUP((ROW(I171)-15),'List of tables'!$A$4:$I$223,9,FALSE))," ",VLOOKUP((ROW(I171)-15),'List of tables'!$A$4:$I$223,9,FALSE))</f>
        <v>Usual residents</v>
      </c>
      <c r="D169" s="11" t="str">
        <f>IF(ISNA(VLOOKUP((ROW(D171)-15),'List of tables'!$A$4:$I$223,5,FALSE))," ",VLOOKUP((ROW(D171)-15),'List of tables'!$A$4:$I$223,5,FALSE))</f>
        <v>Local Government District</v>
      </c>
      <c r="E169" s="11" t="str">
        <f>IF(ISNA(VLOOKUP((ROW(E171)-15),'List of tables'!$A$4:$I$223,8,FALSE))," ",VLOOKUP((ROW(E171)-15),'List of tables'!$A$4:$I$223,8,FALSE))</f>
        <v>Flexible Table Builder</v>
      </c>
      <c r="F169" s="35" t="str">
        <f t="shared" si="4"/>
        <v>Access data</v>
      </c>
      <c r="H169" s="9" t="str">
        <f>IF(ISNA(VLOOKUP((ROW(H171)-15),'List of tables'!$A$4:$I$223,6,FALSE))," ",VLOOKUP((ROW(H171)-15),'List of tables'!$A$4:$I$223,6,FALSE))</f>
        <v>https://build.nisra.gov.uk/en/standard/DT-0029</v>
      </c>
      <c r="I169" s="9" t="str">
        <f>IF(ISNA(VLOOKUP((ROW(I171)-15),'List of tables'!$A$4:$I$223,7,FALSE))," ",VLOOKUP((ROW(I171)-15),'List of tables'!$A$4:$I$223,7,FALSE))</f>
        <v>Access data</v>
      </c>
    </row>
    <row r="170" spans="1:9" ht="27.95" customHeight="1">
      <c r="A170" s="37" t="str">
        <f>IF(ISNA(VLOOKUP((ROW(A172)-15),'List of tables'!$A$4:$I$223,2,FALSE))," ",VLOOKUP((ROW(A172)-15),'List of tables'!$A$4:$I$223,2,FALSE))</f>
        <v>DT-0030</v>
      </c>
      <c r="B170" s="11" t="str">
        <f>IF(ISNA(VLOOKUP((ROW(B172)-15),'List of tables'!$A$4:$I$223,3,FALSE))," ",VLOOKUP((ROW(B172)-15),'List of tables'!$A$4:$I$223,3,FALSE))</f>
        <v>Economic Activity (9 Categories) by Main Language</v>
      </c>
      <c r="C170" s="11" t="str">
        <f>IF(ISNA(VLOOKUP((ROW(I172)-15),'List of tables'!$A$4:$I$223,9,FALSE))," ",VLOOKUP((ROW(I172)-15),'List of tables'!$A$4:$I$223,9,FALSE))</f>
        <v>Usual residents</v>
      </c>
      <c r="D170" s="11" t="str">
        <f>IF(ISNA(VLOOKUP((ROW(D172)-15),'List of tables'!$A$4:$I$223,5,FALSE))," ",VLOOKUP((ROW(D172)-15),'List of tables'!$A$4:$I$223,5,FALSE))</f>
        <v>Local Government District</v>
      </c>
      <c r="E170" s="11" t="str">
        <f>IF(ISNA(VLOOKUP((ROW(E172)-15),'List of tables'!$A$4:$I$223,8,FALSE))," ",VLOOKUP((ROW(E172)-15),'List of tables'!$A$4:$I$223,8,FALSE))</f>
        <v>Flexible Table Builder</v>
      </c>
      <c r="F170" s="35" t="str">
        <f t="shared" si="4"/>
        <v>Access data</v>
      </c>
      <c r="H170" s="9" t="str">
        <f>IF(ISNA(VLOOKUP((ROW(H172)-15),'List of tables'!$A$4:$I$223,6,FALSE))," ",VLOOKUP((ROW(H172)-15),'List of tables'!$A$4:$I$223,6,FALSE))</f>
        <v>https://build.nisra.gov.uk/en/standard/DT-0030</v>
      </c>
      <c r="I170" s="9" t="str">
        <f>IF(ISNA(VLOOKUP((ROW(I172)-15),'List of tables'!$A$4:$I$223,7,FALSE))," ",VLOOKUP((ROW(I172)-15),'List of tables'!$A$4:$I$223,7,FALSE))</f>
        <v>Access data</v>
      </c>
    </row>
    <row r="171" spans="1:9" ht="27.95" customHeight="1">
      <c r="A171" s="37" t="str">
        <f>IF(ISNA(VLOOKUP((ROW(A173)-15),'List of tables'!$A$4:$I$223,2,FALSE))," ",VLOOKUP((ROW(A173)-15),'List of tables'!$A$4:$I$223,2,FALSE))</f>
        <v>DT-0031</v>
      </c>
      <c r="B171" s="11" t="str">
        <f>IF(ISNA(VLOOKUP((ROW(B173)-15),'List of tables'!$A$4:$I$223,3,FALSE))," ",VLOOKUP((ROW(B173)-15),'List of tables'!$A$4:$I$223,3,FALSE))</f>
        <v>Economic Activity (9 Categories) by Religion (19 Categories) by Age (11 Categories) by Sex</v>
      </c>
      <c r="C171" s="11" t="str">
        <f>IF(ISNA(VLOOKUP((ROW(I173)-15),'List of tables'!$A$4:$I$223,9,FALSE))," ",VLOOKUP((ROW(I173)-15),'List of tables'!$A$4:$I$223,9,FALSE))</f>
        <v>Usual residents</v>
      </c>
      <c r="D171" s="11" t="str">
        <f>IF(ISNA(VLOOKUP((ROW(D173)-15),'List of tables'!$A$4:$I$223,5,FALSE))," ",VLOOKUP((ROW(D173)-15),'List of tables'!$A$4:$I$223,5,FALSE))</f>
        <v>Local Government District</v>
      </c>
      <c r="E171" s="11" t="str">
        <f>IF(ISNA(VLOOKUP((ROW(E173)-15),'List of tables'!$A$4:$I$223,8,FALSE))," ",VLOOKUP((ROW(E173)-15),'List of tables'!$A$4:$I$223,8,FALSE))</f>
        <v>Flexible Table Builder</v>
      </c>
      <c r="F171" s="35" t="str">
        <f t="shared" si="4"/>
        <v>Access data</v>
      </c>
      <c r="H171" s="9" t="str">
        <f>IF(ISNA(VLOOKUP((ROW(H173)-15),'List of tables'!$A$4:$I$223,6,FALSE))," ",VLOOKUP((ROW(H173)-15),'List of tables'!$A$4:$I$223,6,FALSE))</f>
        <v>https://build.nisra.gov.uk/en/standard/DT-0031</v>
      </c>
      <c r="I171" s="9" t="str">
        <f>IF(ISNA(VLOOKUP((ROW(I173)-15),'List of tables'!$A$4:$I$223,7,FALSE))," ",VLOOKUP((ROW(I173)-15),'List of tables'!$A$4:$I$223,7,FALSE))</f>
        <v>Access data</v>
      </c>
    </row>
    <row r="172" spans="1:9" ht="27.95" customHeight="1">
      <c r="A172" s="37" t="str">
        <f>IF(ISNA(VLOOKUP((ROW(A174)-15),'List of tables'!$A$4:$I$223,2,FALSE))," ",VLOOKUP((ROW(A174)-15),'List of tables'!$A$4:$I$223,2,FALSE))</f>
        <v>DT-0032</v>
      </c>
      <c r="B172" s="11" t="str">
        <f>IF(ISNA(VLOOKUP((ROW(B174)-15),'List of tables'!$A$4:$I$223,3,FALSE))," ",VLOOKUP((ROW(B174)-15),'List of tables'!$A$4:$I$223,3,FALSE))</f>
        <v>Economic Activity (9 Categories) by Religion or Religion Brought Up In by Age (11 Categories) by Sex</v>
      </c>
      <c r="C172" s="11" t="str">
        <f>IF(ISNA(VLOOKUP((ROW(I174)-15),'List of tables'!$A$4:$I$223,9,FALSE))," ",VLOOKUP((ROW(I174)-15),'List of tables'!$A$4:$I$223,9,FALSE))</f>
        <v>Usual residents</v>
      </c>
      <c r="D172" s="11" t="str">
        <f>IF(ISNA(VLOOKUP((ROW(D174)-15),'List of tables'!$A$4:$I$223,5,FALSE))," ",VLOOKUP((ROW(D174)-15),'List of tables'!$A$4:$I$223,5,FALSE))</f>
        <v>Local Government District</v>
      </c>
      <c r="E172" s="11" t="str">
        <f>IF(ISNA(VLOOKUP((ROW(E174)-15),'List of tables'!$A$4:$I$223,8,FALSE))," ",VLOOKUP((ROW(E174)-15),'List of tables'!$A$4:$I$223,8,FALSE))</f>
        <v>Flexible Table Builder</v>
      </c>
      <c r="F172" s="35" t="str">
        <f t="shared" si="4"/>
        <v>Access data</v>
      </c>
      <c r="H172" s="9" t="str">
        <f>IF(ISNA(VLOOKUP((ROW(H174)-15),'List of tables'!$A$4:$I$223,6,FALSE))," ",VLOOKUP((ROW(H174)-15),'List of tables'!$A$4:$I$223,6,FALSE))</f>
        <v>https://build.nisra.gov.uk/en/standard/DT-0032</v>
      </c>
      <c r="I172" s="9" t="str">
        <f>IF(ISNA(VLOOKUP((ROW(I174)-15),'List of tables'!$A$4:$I$223,7,FALSE))," ",VLOOKUP((ROW(I174)-15),'List of tables'!$A$4:$I$223,7,FALSE))</f>
        <v>Access data</v>
      </c>
    </row>
    <row r="173" spans="1:9" ht="27.95" customHeight="1">
      <c r="A173" s="37" t="str">
        <f>IF(ISNA(VLOOKUP((ROW(A175)-15),'List of tables'!$A$4:$I$223,2,FALSE))," ",VLOOKUP((ROW(A175)-15),'List of tables'!$A$4:$I$223,2,FALSE))</f>
        <v>DT-0033</v>
      </c>
      <c r="B173" s="11" t="str">
        <f>IF(ISNA(VLOOKUP((ROW(B175)-15),'List of tables'!$A$4:$I$223,3,FALSE))," ",VLOOKUP((ROW(B175)-15),'List of tables'!$A$4:$I$223,3,FALSE))</f>
        <v>Employment History by Age (11 Categories) by Sex</v>
      </c>
      <c r="C173" s="11" t="str">
        <f>IF(ISNA(VLOOKUP((ROW(I175)-15),'List of tables'!$A$4:$I$223,9,FALSE))," ",VLOOKUP((ROW(I175)-15),'List of tables'!$A$4:$I$223,9,FALSE))</f>
        <v>Usual residents</v>
      </c>
      <c r="D173" s="11" t="str">
        <f>IF(ISNA(VLOOKUP((ROW(D175)-15),'List of tables'!$A$4:$I$223,5,FALSE))," ",VLOOKUP((ROW(D175)-15),'List of tables'!$A$4:$I$223,5,FALSE))</f>
        <v>Local Government District</v>
      </c>
      <c r="E173" s="11" t="str">
        <f>IF(ISNA(VLOOKUP((ROW(E175)-15),'List of tables'!$A$4:$I$223,8,FALSE))," ",VLOOKUP((ROW(E175)-15),'List of tables'!$A$4:$I$223,8,FALSE))</f>
        <v>Flexible Table Builder</v>
      </c>
      <c r="F173" s="35" t="str">
        <f t="shared" si="4"/>
        <v>Access data</v>
      </c>
      <c r="H173" s="9" t="str">
        <f>IF(ISNA(VLOOKUP((ROW(H175)-15),'List of tables'!$A$4:$I$223,6,FALSE))," ",VLOOKUP((ROW(H175)-15),'List of tables'!$A$4:$I$223,6,FALSE))</f>
        <v>https://build.nisra.gov.uk/en/standard/DT-0033</v>
      </c>
      <c r="I173" s="9" t="str">
        <f>IF(ISNA(VLOOKUP((ROW(I175)-15),'List of tables'!$A$4:$I$223,7,FALSE))," ",VLOOKUP((ROW(I175)-15),'List of tables'!$A$4:$I$223,7,FALSE))</f>
        <v>Access data</v>
      </c>
    </row>
    <row r="174" spans="1:9" ht="27.95" customHeight="1">
      <c r="A174" s="37" t="str">
        <f>IF(ISNA(VLOOKUP((ROW(A176)-15),'List of tables'!$A$4:$I$223,2,FALSE))," ",VLOOKUP((ROW(A176)-15),'List of tables'!$A$4:$I$223,2,FALSE))</f>
        <v>DT-0034</v>
      </c>
      <c r="B174" s="11" t="str">
        <f>IF(ISNA(VLOOKUP((ROW(B176)-15),'List of tables'!$A$4:$I$223,3,FALSE))," ",VLOOKUP((ROW(B176)-15),'List of tables'!$A$4:$I$223,3,FALSE))</f>
        <v>English Language Proficiency by Age (11 Categories) by Sex</v>
      </c>
      <c r="C174" s="11" t="str">
        <f>IF(ISNA(VLOOKUP((ROW(I176)-15),'List of tables'!$A$4:$I$223,9,FALSE))," ",VLOOKUP((ROW(I176)-15),'List of tables'!$A$4:$I$223,9,FALSE))</f>
        <v>Usual residents</v>
      </c>
      <c r="D174" s="11" t="str">
        <f>IF(ISNA(VLOOKUP((ROW(D176)-15),'List of tables'!$A$4:$I$223,5,FALSE))," ",VLOOKUP((ROW(D176)-15),'List of tables'!$A$4:$I$223,5,FALSE))</f>
        <v>Local Government District</v>
      </c>
      <c r="E174" s="11" t="str">
        <f>IF(ISNA(VLOOKUP((ROW(E176)-15),'List of tables'!$A$4:$I$223,8,FALSE))," ",VLOOKUP((ROW(E176)-15),'List of tables'!$A$4:$I$223,8,FALSE))</f>
        <v>Flexible Table Builder</v>
      </c>
      <c r="F174" s="35" t="str">
        <f t="shared" ref="F174:F204" si="5">IF(LEN(H174)&lt;10,"",HYPERLINK(H174,I174))</f>
        <v>Access data</v>
      </c>
      <c r="H174" s="9" t="str">
        <f>IF(ISNA(VLOOKUP((ROW(H176)-15),'List of tables'!$A$4:$I$223,6,FALSE))," ",VLOOKUP((ROW(H176)-15),'List of tables'!$A$4:$I$223,6,FALSE))</f>
        <v>https://build.nisra.gov.uk/en/standard/DT-0034</v>
      </c>
      <c r="I174" s="9" t="str">
        <f>IF(ISNA(VLOOKUP((ROW(I176)-15),'List of tables'!$A$4:$I$223,7,FALSE))," ",VLOOKUP((ROW(I176)-15),'List of tables'!$A$4:$I$223,7,FALSE))</f>
        <v>Access data</v>
      </c>
    </row>
    <row r="175" spans="1:9" ht="27.95" customHeight="1">
      <c r="A175" s="37" t="str">
        <f>IF(ISNA(VLOOKUP((ROW(A177)-15),'List of tables'!$A$4:$I$223,2,FALSE))," ",VLOOKUP((ROW(A177)-15),'List of tables'!$A$4:$I$223,2,FALSE))</f>
        <v>DT-0035</v>
      </c>
      <c r="B175" s="11" t="str">
        <f>IF(ISNA(VLOOKUP((ROW(B177)-15),'List of tables'!$A$4:$I$223,3,FALSE))," ",VLOOKUP((ROW(B177)-15),'List of tables'!$A$4:$I$223,3,FALSE))</f>
        <v>Ethnic Group by Age (19 Categories) by Sex</v>
      </c>
      <c r="C175" s="11" t="str">
        <f>IF(ISNA(VLOOKUP((ROW(I177)-15),'List of tables'!$A$4:$I$223,9,FALSE))," ",VLOOKUP((ROW(I177)-15),'List of tables'!$A$4:$I$223,9,FALSE))</f>
        <v>Usual residents</v>
      </c>
      <c r="D175" s="11" t="str">
        <f>IF(ISNA(VLOOKUP((ROW(D177)-15),'List of tables'!$A$4:$I$223,5,FALSE))," ",VLOOKUP((ROW(D177)-15),'List of tables'!$A$4:$I$223,5,FALSE))</f>
        <v>Local Government District</v>
      </c>
      <c r="E175" s="11" t="str">
        <f>IF(ISNA(VLOOKUP((ROW(E177)-15),'List of tables'!$A$4:$I$223,8,FALSE))," ",VLOOKUP((ROW(E177)-15),'List of tables'!$A$4:$I$223,8,FALSE))</f>
        <v>Flexible Table Builder</v>
      </c>
      <c r="F175" s="35" t="str">
        <f t="shared" si="5"/>
        <v>Access data</v>
      </c>
      <c r="H175" s="9" t="str">
        <f>IF(ISNA(VLOOKUP((ROW(H177)-15),'List of tables'!$A$4:$I$223,6,FALSE))," ",VLOOKUP((ROW(H177)-15),'List of tables'!$A$4:$I$223,6,FALSE))</f>
        <v>https://build.nisra.gov.uk/en/standard/DT-0035</v>
      </c>
      <c r="I175" s="9" t="str">
        <f>IF(ISNA(VLOOKUP((ROW(I177)-15),'List of tables'!$A$4:$I$223,7,FALSE))," ",VLOOKUP((ROW(I177)-15),'List of tables'!$A$4:$I$223,7,FALSE))</f>
        <v>Access data</v>
      </c>
    </row>
    <row r="176" spans="1:9" ht="27.95" customHeight="1">
      <c r="A176" s="37" t="str">
        <f>IF(ISNA(VLOOKUP((ROW(A178)-15),'List of tables'!$A$4:$I$223,2,FALSE))," ",VLOOKUP((ROW(A178)-15),'List of tables'!$A$4:$I$223,2,FALSE))</f>
        <v>DT-0036</v>
      </c>
      <c r="B176" s="11" t="str">
        <f>IF(ISNA(VLOOKUP((ROW(B178)-15),'List of tables'!$A$4:$I$223,3,FALSE))," ",VLOOKUP((ROW(B178)-15),'List of tables'!$A$4:$I$223,3,FALSE))</f>
        <v>Ethnic Group by Religion (19 Categories)</v>
      </c>
      <c r="C176" s="11" t="str">
        <f>IF(ISNA(VLOOKUP((ROW(I178)-15),'List of tables'!$A$4:$I$223,9,FALSE))," ",VLOOKUP((ROW(I178)-15),'List of tables'!$A$4:$I$223,9,FALSE))</f>
        <v>Usual residents</v>
      </c>
      <c r="D176" s="11" t="str">
        <f>IF(ISNA(VLOOKUP((ROW(D178)-15),'List of tables'!$A$4:$I$223,5,FALSE))," ",VLOOKUP((ROW(D178)-15),'List of tables'!$A$4:$I$223,5,FALSE))</f>
        <v>Local Government District</v>
      </c>
      <c r="E176" s="11" t="str">
        <f>IF(ISNA(VLOOKUP((ROW(E178)-15),'List of tables'!$A$4:$I$223,8,FALSE))," ",VLOOKUP((ROW(E178)-15),'List of tables'!$A$4:$I$223,8,FALSE))</f>
        <v>Flexible Table Builder</v>
      </c>
      <c r="F176" s="35" t="str">
        <f t="shared" si="5"/>
        <v>Access data</v>
      </c>
      <c r="H176" s="9" t="str">
        <f>IF(ISNA(VLOOKUP((ROW(H178)-15),'List of tables'!$A$4:$I$223,6,FALSE))," ",VLOOKUP((ROW(H178)-15),'List of tables'!$A$4:$I$223,6,FALSE))</f>
        <v>https://build.nisra.gov.uk/en/standard/DT-0036</v>
      </c>
      <c r="I176" s="9" t="str">
        <f>IF(ISNA(VLOOKUP((ROW(I178)-15),'List of tables'!$A$4:$I$223,7,FALSE))," ",VLOOKUP((ROW(I178)-15),'List of tables'!$A$4:$I$223,7,FALSE))</f>
        <v>Access data</v>
      </c>
    </row>
    <row r="177" spans="1:9" ht="27.95" customHeight="1">
      <c r="A177" s="37" t="str">
        <f>IF(ISNA(VLOOKUP((ROW(A179)-15),'List of tables'!$A$4:$I$223,2,FALSE))," ",VLOOKUP((ROW(A179)-15),'List of tables'!$A$4:$I$223,2,FALSE))</f>
        <v>DT-0037</v>
      </c>
      <c r="B177" s="11" t="str">
        <f>IF(ISNA(VLOOKUP((ROW(B179)-15),'List of tables'!$A$4:$I$223,3,FALSE))," ",VLOOKUP((ROW(B179)-15),'List of tables'!$A$4:$I$223,3,FALSE))</f>
        <v>Ethnic Group by Religion or Religion Brought Up In</v>
      </c>
      <c r="C177" s="11" t="str">
        <f>IF(ISNA(VLOOKUP((ROW(I179)-15),'List of tables'!$A$4:$I$223,9,FALSE))," ",VLOOKUP((ROW(I179)-15),'List of tables'!$A$4:$I$223,9,FALSE))</f>
        <v>Usual residents</v>
      </c>
      <c r="D177" s="11" t="str">
        <f>IF(ISNA(VLOOKUP((ROW(D179)-15),'List of tables'!$A$4:$I$223,5,FALSE))," ",VLOOKUP((ROW(D179)-15),'List of tables'!$A$4:$I$223,5,FALSE))</f>
        <v>Local Government District</v>
      </c>
      <c r="E177" s="11" t="str">
        <f>IF(ISNA(VLOOKUP((ROW(E179)-15),'List of tables'!$A$4:$I$223,8,FALSE))," ",VLOOKUP((ROW(E179)-15),'List of tables'!$A$4:$I$223,8,FALSE))</f>
        <v>Flexible Table Builder</v>
      </c>
      <c r="F177" s="35" t="str">
        <f t="shared" si="5"/>
        <v>Access data</v>
      </c>
      <c r="H177" s="9" t="str">
        <f>IF(ISNA(VLOOKUP((ROW(H179)-15),'List of tables'!$A$4:$I$223,6,FALSE))," ",VLOOKUP((ROW(H179)-15),'List of tables'!$A$4:$I$223,6,FALSE))</f>
        <v>https://build.nisra.gov.uk/en/standard/DT-0037</v>
      </c>
      <c r="I177" s="9" t="str">
        <f>IF(ISNA(VLOOKUP((ROW(I179)-15),'List of tables'!$A$4:$I$223,7,FALSE))," ",VLOOKUP((ROW(I179)-15),'List of tables'!$A$4:$I$223,7,FALSE))</f>
        <v>Access data</v>
      </c>
    </row>
    <row r="178" spans="1:9" ht="27.95" customHeight="1">
      <c r="A178" s="37" t="str">
        <f>IF(ISNA(VLOOKUP((ROW(A180)-15),'List of tables'!$A$4:$I$223,2,FALSE))," ",VLOOKUP((ROW(A180)-15),'List of tables'!$A$4:$I$223,2,FALSE))</f>
        <v>DT-0038</v>
      </c>
      <c r="B178" s="11" t="str">
        <f>IF(ISNA(VLOOKUP((ROW(B180)-15),'List of tables'!$A$4:$I$223,3,FALSE))," ",VLOOKUP((ROW(B180)-15),'List of tables'!$A$4:$I$223,3,FALSE))</f>
        <v>Health in General by Age (86 Categories) by Sex</v>
      </c>
      <c r="C178" s="11" t="str">
        <f>IF(ISNA(VLOOKUP((ROW(I180)-15),'List of tables'!$A$4:$I$223,9,FALSE))," ",VLOOKUP((ROW(I180)-15),'List of tables'!$A$4:$I$223,9,FALSE))</f>
        <v>Usual residents</v>
      </c>
      <c r="D178" s="11" t="str">
        <f>IF(ISNA(VLOOKUP((ROW(D180)-15),'List of tables'!$A$4:$I$223,5,FALSE))," ",VLOOKUP((ROW(D180)-15),'List of tables'!$A$4:$I$223,5,FALSE))</f>
        <v>Local Government District</v>
      </c>
      <c r="E178" s="11" t="str">
        <f>IF(ISNA(VLOOKUP((ROW(E180)-15),'List of tables'!$A$4:$I$223,8,FALSE))," ",VLOOKUP((ROW(E180)-15),'List of tables'!$A$4:$I$223,8,FALSE))</f>
        <v>Flexible Table Builder</v>
      </c>
      <c r="F178" s="35" t="str">
        <f t="shared" si="5"/>
        <v>Access data</v>
      </c>
      <c r="H178" s="9" t="str">
        <f>IF(ISNA(VLOOKUP((ROW(H180)-15),'List of tables'!$A$4:$I$223,6,FALSE))," ",VLOOKUP((ROW(H180)-15),'List of tables'!$A$4:$I$223,6,FALSE))</f>
        <v>https://build.nisra.gov.uk/en/standard/DT-0038</v>
      </c>
      <c r="I178" s="9" t="str">
        <f>IF(ISNA(VLOOKUP((ROW(I180)-15),'List of tables'!$A$4:$I$223,7,FALSE))," ",VLOOKUP((ROW(I180)-15),'List of tables'!$A$4:$I$223,7,FALSE))</f>
        <v>Access data</v>
      </c>
    </row>
    <row r="179" spans="1:9" ht="27.95" customHeight="1">
      <c r="A179" s="37" t="str">
        <f>IF(ISNA(VLOOKUP((ROW(A181)-15),'List of tables'!$A$4:$I$223,2,FALSE))," ",VLOOKUP((ROW(A181)-15),'List of tables'!$A$4:$I$223,2,FALSE))</f>
        <v>DT-0039</v>
      </c>
      <c r="B179" s="11" t="str">
        <f>IF(ISNA(VLOOKUP((ROW(B181)-15),'List of tables'!$A$4:$I$223,3,FALSE))," ",VLOOKUP((ROW(B181)-15),'List of tables'!$A$4:$I$223,3,FALSE))</f>
        <v>Health in General by Provision of Unpaid Care by Age (19 Categories) by Sex</v>
      </c>
      <c r="C179" s="11" t="str">
        <f>IF(ISNA(VLOOKUP((ROW(I181)-15),'List of tables'!$A$4:$I$223,9,FALSE))," ",VLOOKUP((ROW(I181)-15),'List of tables'!$A$4:$I$223,9,FALSE))</f>
        <v>Usual residents</v>
      </c>
      <c r="D179" s="11" t="str">
        <f>IF(ISNA(VLOOKUP((ROW(D181)-15),'List of tables'!$A$4:$I$223,5,FALSE))," ",VLOOKUP((ROW(D181)-15),'List of tables'!$A$4:$I$223,5,FALSE))</f>
        <v>Local Government District</v>
      </c>
      <c r="E179" s="11" t="str">
        <f>IF(ISNA(VLOOKUP((ROW(E181)-15),'List of tables'!$A$4:$I$223,8,FALSE))," ",VLOOKUP((ROW(E181)-15),'List of tables'!$A$4:$I$223,8,FALSE))</f>
        <v>Flexible Table Builder</v>
      </c>
      <c r="F179" s="35" t="str">
        <f t="shared" si="5"/>
        <v>Access data</v>
      </c>
      <c r="H179" s="9" t="str">
        <f>IF(ISNA(VLOOKUP((ROW(H181)-15),'List of tables'!$A$4:$I$223,6,FALSE))," ",VLOOKUP((ROW(H181)-15),'List of tables'!$A$4:$I$223,6,FALSE))</f>
        <v>https://build.nisra.gov.uk/en/standard/DT-0039</v>
      </c>
      <c r="I179" s="9" t="str">
        <f>IF(ISNA(VLOOKUP((ROW(I181)-15),'List of tables'!$A$4:$I$223,7,FALSE))," ",VLOOKUP((ROW(I181)-15),'List of tables'!$A$4:$I$223,7,FALSE))</f>
        <v>Access data</v>
      </c>
    </row>
    <row r="180" spans="1:9" ht="27.95" customHeight="1">
      <c r="A180" s="37" t="str">
        <f>IF(ISNA(VLOOKUP((ROW(A182)-15),'List of tables'!$A$4:$I$223,2,FALSE))," ",VLOOKUP((ROW(A182)-15),'List of tables'!$A$4:$I$223,2,FALSE))</f>
        <v>DT-0040</v>
      </c>
      <c r="B180" s="11" t="str">
        <f>IF(ISNA(VLOOKUP((ROW(B182)-15),'List of tables'!$A$4:$I$223,3,FALSE))," ",VLOOKUP((ROW(B182)-15),'List of tables'!$A$4:$I$223,3,FALSE))</f>
        <v>Health in General by Ethnic Group by Age (4 Categories) by Sex</v>
      </c>
      <c r="C180" s="11" t="str">
        <f>IF(ISNA(VLOOKUP((ROW(I182)-15),'List of tables'!$A$4:$I$223,9,FALSE))," ",VLOOKUP((ROW(I182)-15),'List of tables'!$A$4:$I$223,9,FALSE))</f>
        <v>Usual residents</v>
      </c>
      <c r="D180" s="11" t="str">
        <f>IF(ISNA(VLOOKUP((ROW(D182)-15),'List of tables'!$A$4:$I$223,5,FALSE))," ",VLOOKUP((ROW(D182)-15),'List of tables'!$A$4:$I$223,5,FALSE))</f>
        <v>Local Government District</v>
      </c>
      <c r="E180" s="11" t="str">
        <f>IF(ISNA(VLOOKUP((ROW(E182)-15),'List of tables'!$A$4:$I$223,8,FALSE))," ",VLOOKUP((ROW(E182)-15),'List of tables'!$A$4:$I$223,8,FALSE))</f>
        <v>Flexible Table Builder</v>
      </c>
      <c r="F180" s="35" t="str">
        <f t="shared" si="5"/>
        <v>Access data</v>
      </c>
      <c r="H180" s="9" t="str">
        <f>IF(ISNA(VLOOKUP((ROW(H182)-15),'List of tables'!$A$4:$I$223,6,FALSE))," ",VLOOKUP((ROW(H182)-15),'List of tables'!$A$4:$I$223,6,FALSE))</f>
        <v>https://build.nisra.gov.uk/en/standard/DT-0040</v>
      </c>
      <c r="I180" s="9" t="str">
        <f>IF(ISNA(VLOOKUP((ROW(I182)-15),'List of tables'!$A$4:$I$223,7,FALSE))," ",VLOOKUP((ROW(I182)-15),'List of tables'!$A$4:$I$223,7,FALSE))</f>
        <v>Access data</v>
      </c>
    </row>
    <row r="181" spans="1:9" ht="27.95" customHeight="1">
      <c r="A181" s="37" t="str">
        <f>IF(ISNA(VLOOKUP((ROW(A183)-15),'List of tables'!$A$4:$I$223,2,FALSE))," ",VLOOKUP((ROW(A183)-15),'List of tables'!$A$4:$I$223,2,FALSE))</f>
        <v>DT-0041</v>
      </c>
      <c r="B181" s="11" t="str">
        <f>IF(ISNA(VLOOKUP((ROW(B183)-15),'List of tables'!$A$4:$I$223,3,FALSE))," ",VLOOKUP((ROW(B183)-15),'List of tables'!$A$4:$I$223,3,FALSE))</f>
        <v>Health in General by Health Problem or Disability (Long-Term) by Age (19 Categories) by Sex</v>
      </c>
      <c r="C181" s="11" t="str">
        <f>IF(ISNA(VLOOKUP((ROW(I183)-15),'List of tables'!$A$4:$I$223,9,FALSE))," ",VLOOKUP((ROW(I183)-15),'List of tables'!$A$4:$I$223,9,FALSE))</f>
        <v>Usual residents</v>
      </c>
      <c r="D181" s="11" t="str">
        <f>IF(ISNA(VLOOKUP((ROW(D183)-15),'List of tables'!$A$4:$I$223,5,FALSE))," ",VLOOKUP((ROW(D183)-15),'List of tables'!$A$4:$I$223,5,FALSE))</f>
        <v>Local Government District</v>
      </c>
      <c r="E181" s="11" t="str">
        <f>IF(ISNA(VLOOKUP((ROW(E183)-15),'List of tables'!$A$4:$I$223,8,FALSE))," ",VLOOKUP((ROW(E183)-15),'List of tables'!$A$4:$I$223,8,FALSE))</f>
        <v>Flexible Table Builder</v>
      </c>
      <c r="F181" s="35" t="str">
        <f t="shared" si="5"/>
        <v>Access data</v>
      </c>
      <c r="H181" s="9" t="str">
        <f>IF(ISNA(VLOOKUP((ROW(H183)-15),'List of tables'!$A$4:$I$223,6,FALSE))," ",VLOOKUP((ROW(H183)-15),'List of tables'!$A$4:$I$223,6,FALSE))</f>
        <v>https://build.nisra.gov.uk/en/standard/DT-0041</v>
      </c>
      <c r="I181" s="9" t="str">
        <f>IF(ISNA(VLOOKUP((ROW(I183)-15),'List of tables'!$A$4:$I$223,7,FALSE))," ",VLOOKUP((ROW(I183)-15),'List of tables'!$A$4:$I$223,7,FALSE))</f>
        <v>Access data</v>
      </c>
    </row>
    <row r="182" spans="1:9" ht="27.95" customHeight="1">
      <c r="A182" s="37" t="str">
        <f>IF(ISNA(VLOOKUP((ROW(A184)-15),'List of tables'!$A$4:$I$223,2,FALSE))," ",VLOOKUP((ROW(A184)-15),'List of tables'!$A$4:$I$223,2,FALSE))</f>
        <v>DT-0042</v>
      </c>
      <c r="B182" s="11" t="str">
        <f>IF(ISNA(VLOOKUP((ROW(B184)-15),'List of tables'!$A$4:$I$223,3,FALSE))," ",VLOOKUP((ROW(B184)-15),'List of tables'!$A$4:$I$223,3,FALSE))</f>
        <v>Health in General by National Statistics Socio-economic Classification (10 Categories) by Age (11 Categories) by Sex</v>
      </c>
      <c r="C182" s="11" t="str">
        <f>IF(ISNA(VLOOKUP((ROW(I184)-15),'List of tables'!$A$4:$I$223,9,FALSE))," ",VLOOKUP((ROW(I184)-15),'List of tables'!$A$4:$I$223,9,FALSE))</f>
        <v>Usual residents</v>
      </c>
      <c r="D182" s="11" t="str">
        <f>IF(ISNA(VLOOKUP((ROW(D184)-15),'List of tables'!$A$4:$I$223,5,FALSE))," ",VLOOKUP((ROW(D184)-15),'List of tables'!$A$4:$I$223,5,FALSE))</f>
        <v>Local Government District</v>
      </c>
      <c r="E182" s="11" t="str">
        <f>IF(ISNA(VLOOKUP((ROW(E184)-15),'List of tables'!$A$4:$I$223,8,FALSE))," ",VLOOKUP((ROW(E184)-15),'List of tables'!$A$4:$I$223,8,FALSE))</f>
        <v>Flexible Table Builder</v>
      </c>
      <c r="F182" s="35" t="str">
        <f t="shared" si="5"/>
        <v>Access data</v>
      </c>
      <c r="H182" s="9" t="str">
        <f>IF(ISNA(VLOOKUP((ROW(H184)-15),'List of tables'!$A$4:$I$223,6,FALSE))," ",VLOOKUP((ROW(H184)-15),'List of tables'!$A$4:$I$223,6,FALSE))</f>
        <v>https://build.nisra.gov.uk/en/standard/DT-0042</v>
      </c>
      <c r="I182" s="9" t="str">
        <f>IF(ISNA(VLOOKUP((ROW(I184)-15),'List of tables'!$A$4:$I$223,7,FALSE))," ",VLOOKUP((ROW(I184)-15),'List of tables'!$A$4:$I$223,7,FALSE))</f>
        <v>Access data</v>
      </c>
    </row>
    <row r="183" spans="1:9" ht="27.95" customHeight="1">
      <c r="A183" s="37" t="str">
        <f>IF(ISNA(VLOOKUP((ROW(A185)-15),'List of tables'!$A$4:$I$223,2,FALSE))," ",VLOOKUP((ROW(A185)-15),'List of tables'!$A$4:$I$223,2,FALSE))</f>
        <v>DT-0043</v>
      </c>
      <c r="B183" s="11" t="str">
        <f>IF(ISNA(VLOOKUP((ROW(B185)-15),'List of tables'!$A$4:$I$223,3,FALSE))," ",VLOOKUP((ROW(B185)-15),'List of tables'!$A$4:$I$223,3,FALSE))</f>
        <v>Health Problem or Disability (Long-term) by Age (86 Categories) by Sex</v>
      </c>
      <c r="C183" s="11" t="str">
        <f>IF(ISNA(VLOOKUP((ROW(I185)-15),'List of tables'!$A$4:$I$223,9,FALSE))," ",VLOOKUP((ROW(I185)-15),'List of tables'!$A$4:$I$223,9,FALSE))</f>
        <v>Usual residents</v>
      </c>
      <c r="D183" s="11" t="str">
        <f>IF(ISNA(VLOOKUP((ROW(D185)-15),'List of tables'!$A$4:$I$223,5,FALSE))," ",VLOOKUP((ROW(D185)-15),'List of tables'!$A$4:$I$223,5,FALSE))</f>
        <v>Local Government District</v>
      </c>
      <c r="E183" s="11" t="str">
        <f>IF(ISNA(VLOOKUP((ROW(E185)-15),'List of tables'!$A$4:$I$223,8,FALSE))," ",VLOOKUP((ROW(E185)-15),'List of tables'!$A$4:$I$223,8,FALSE))</f>
        <v>Flexible Table Builder</v>
      </c>
      <c r="F183" s="35" t="str">
        <f t="shared" si="5"/>
        <v>Access data</v>
      </c>
      <c r="H183" s="9" t="str">
        <f>IF(ISNA(VLOOKUP((ROW(H185)-15),'List of tables'!$A$4:$I$223,6,FALSE))," ",VLOOKUP((ROW(H185)-15),'List of tables'!$A$4:$I$223,6,FALSE))</f>
        <v>https://build.nisra.gov.uk/en/standard/DT-0043</v>
      </c>
      <c r="I183" s="9" t="str">
        <f>IF(ISNA(VLOOKUP((ROW(I185)-15),'List of tables'!$A$4:$I$223,7,FALSE))," ",VLOOKUP((ROW(I185)-15),'List of tables'!$A$4:$I$223,7,FALSE))</f>
        <v>Access data</v>
      </c>
    </row>
    <row r="184" spans="1:9" ht="27.95" customHeight="1">
      <c r="A184" s="37" t="str">
        <f>IF(ISNA(VLOOKUP((ROW(A186)-15),'List of tables'!$A$4:$I$223,2,FALSE))," ",VLOOKUP((ROW(A186)-15),'List of tables'!$A$4:$I$223,2,FALSE))</f>
        <v>DT-0044</v>
      </c>
      <c r="B184" s="11" t="str">
        <f>IF(ISNA(VLOOKUP((ROW(B186)-15),'List of tables'!$A$4:$I$223,3,FALSE))," ",VLOOKUP((ROW(B186)-15),'List of tables'!$A$4:$I$223,3,FALSE))</f>
        <v>Health Problem or Disability (Long-term) by Provision of Unpaid Care by Age (19 Categories) by Sex</v>
      </c>
      <c r="C184" s="11" t="str">
        <f>IF(ISNA(VLOOKUP((ROW(I186)-15),'List of tables'!$A$4:$I$223,9,FALSE))," ",VLOOKUP((ROW(I186)-15),'List of tables'!$A$4:$I$223,9,FALSE))</f>
        <v>Usual residents</v>
      </c>
      <c r="D184" s="11" t="str">
        <f>IF(ISNA(VLOOKUP((ROW(D186)-15),'List of tables'!$A$4:$I$223,5,FALSE))," ",VLOOKUP((ROW(D186)-15),'List of tables'!$A$4:$I$223,5,FALSE))</f>
        <v>Local Government District</v>
      </c>
      <c r="E184" s="11" t="str">
        <f>IF(ISNA(VLOOKUP((ROW(E186)-15),'List of tables'!$A$4:$I$223,8,FALSE))," ",VLOOKUP((ROW(E186)-15),'List of tables'!$A$4:$I$223,8,FALSE))</f>
        <v>Flexible Table Builder</v>
      </c>
      <c r="F184" s="35" t="str">
        <f t="shared" si="5"/>
        <v>Access data</v>
      </c>
      <c r="H184" s="9" t="str">
        <f>IF(ISNA(VLOOKUP((ROW(H186)-15),'List of tables'!$A$4:$I$223,6,FALSE))," ",VLOOKUP((ROW(H186)-15),'List of tables'!$A$4:$I$223,6,FALSE))</f>
        <v>https://build.nisra.gov.uk/en/standard/DT-0044</v>
      </c>
      <c r="I184" s="9" t="str">
        <f>IF(ISNA(VLOOKUP((ROW(I186)-15),'List of tables'!$A$4:$I$223,7,FALSE))," ",VLOOKUP((ROW(I186)-15),'List of tables'!$A$4:$I$223,7,FALSE))</f>
        <v>Access data</v>
      </c>
    </row>
    <row r="185" spans="1:9" ht="27.95" customHeight="1">
      <c r="A185" s="37" t="str">
        <f>IF(ISNA(VLOOKUP((ROW(A187)-15),'List of tables'!$A$4:$I$223,2,FALSE))," ",VLOOKUP((ROW(A187)-15),'List of tables'!$A$4:$I$223,2,FALSE))</f>
        <v>DT-0045</v>
      </c>
      <c r="B185" s="11" t="str">
        <f>IF(ISNA(VLOOKUP((ROW(B187)-15),'List of tables'!$A$4:$I$223,3,FALSE))," ",VLOOKUP((ROW(B187)-15),'List of tables'!$A$4:$I$223,3,FALSE))</f>
        <v>Health Problem or Disability (Long-term) by National Statistics Socio-economic Classification (10 Categories) by Age (11 Categories) by Sex</v>
      </c>
      <c r="C185" s="11" t="str">
        <f>IF(ISNA(VLOOKUP((ROW(I187)-15),'List of tables'!$A$4:$I$223,9,FALSE))," ",VLOOKUP((ROW(I187)-15),'List of tables'!$A$4:$I$223,9,FALSE))</f>
        <v>Usual residents</v>
      </c>
      <c r="D185" s="11" t="str">
        <f>IF(ISNA(VLOOKUP((ROW(D187)-15),'List of tables'!$A$4:$I$223,5,FALSE))," ",VLOOKUP((ROW(D187)-15),'List of tables'!$A$4:$I$223,5,FALSE))</f>
        <v>Local Government District</v>
      </c>
      <c r="E185" s="11" t="str">
        <f>IF(ISNA(VLOOKUP((ROW(E187)-15),'List of tables'!$A$4:$I$223,8,FALSE))," ",VLOOKUP((ROW(E187)-15),'List of tables'!$A$4:$I$223,8,FALSE))</f>
        <v>Flexible Table Builder</v>
      </c>
      <c r="F185" s="35" t="str">
        <f t="shared" si="5"/>
        <v>Access data</v>
      </c>
      <c r="H185" s="9" t="str">
        <f>IF(ISNA(VLOOKUP((ROW(H187)-15),'List of tables'!$A$4:$I$223,6,FALSE))," ",VLOOKUP((ROW(H187)-15),'List of tables'!$A$4:$I$223,6,FALSE))</f>
        <v>https://build.nisra.gov.uk/en/standard/DT-0045</v>
      </c>
      <c r="I185" s="9" t="str">
        <f>IF(ISNA(VLOOKUP((ROW(I187)-15),'List of tables'!$A$4:$I$223,7,FALSE))," ",VLOOKUP((ROW(I187)-15),'List of tables'!$A$4:$I$223,7,FALSE))</f>
        <v>Access data</v>
      </c>
    </row>
    <row r="186" spans="1:9" ht="27.95" customHeight="1">
      <c r="A186" s="37" t="str">
        <f>IF(ISNA(VLOOKUP((ROW(A188)-15),'List of tables'!$A$4:$I$223,2,FALSE))," ",VLOOKUP((ROW(A188)-15),'List of tables'!$A$4:$I$223,2,FALSE))</f>
        <v>DT-0046</v>
      </c>
      <c r="B186" s="11" t="str">
        <f>IF(ISNA(VLOOKUP((ROW(B188)-15),'List of tables'!$A$4:$I$223,3,FALSE))," ",VLOOKUP((ROW(B188)-15),'List of tables'!$A$4:$I$223,3,FALSE))</f>
        <v>Hours Worked by Age (11 Categories) by Sex</v>
      </c>
      <c r="C186" s="11" t="str">
        <f>IF(ISNA(VLOOKUP((ROW(I188)-15),'List of tables'!$A$4:$I$223,9,FALSE))," ",VLOOKUP((ROW(I188)-15),'List of tables'!$A$4:$I$223,9,FALSE))</f>
        <v>Usual residents</v>
      </c>
      <c r="D186" s="11" t="str">
        <f>IF(ISNA(VLOOKUP((ROW(D188)-15),'List of tables'!$A$4:$I$223,5,FALSE))," ",VLOOKUP((ROW(D188)-15),'List of tables'!$A$4:$I$223,5,FALSE))</f>
        <v>Local Government District</v>
      </c>
      <c r="E186" s="11" t="str">
        <f>IF(ISNA(VLOOKUP((ROW(E188)-15),'List of tables'!$A$4:$I$223,8,FALSE))," ",VLOOKUP((ROW(E188)-15),'List of tables'!$A$4:$I$223,8,FALSE))</f>
        <v>Flexible Table Builder</v>
      </c>
      <c r="F186" s="35" t="str">
        <f t="shared" si="5"/>
        <v>Access data</v>
      </c>
      <c r="H186" s="9" t="str">
        <f>IF(ISNA(VLOOKUP((ROW(H188)-15),'List of tables'!$A$4:$I$223,6,FALSE))," ",VLOOKUP((ROW(H188)-15),'List of tables'!$A$4:$I$223,6,FALSE))</f>
        <v>https://build.nisra.gov.uk/en/standard/DT-0046</v>
      </c>
      <c r="I186" s="9" t="str">
        <f>IF(ISNA(VLOOKUP((ROW(I188)-15),'List of tables'!$A$4:$I$223,7,FALSE))," ",VLOOKUP((ROW(I188)-15),'List of tables'!$A$4:$I$223,7,FALSE))</f>
        <v>Access data</v>
      </c>
    </row>
    <row r="187" spans="1:9" ht="27.95" customHeight="1">
      <c r="A187" s="37" t="str">
        <f>IF(ISNA(VLOOKUP((ROW(A189)-15),'List of tables'!$A$4:$I$223,2,FALSE))," ",VLOOKUP((ROW(A189)-15),'List of tables'!$A$4:$I$223,2,FALSE))</f>
        <v>DT-0047</v>
      </c>
      <c r="B187" s="11" t="str">
        <f>IF(ISNA(VLOOKUP((ROW(B189)-15),'List of tables'!$A$4:$I$223,3,FALSE))," ",VLOOKUP((ROW(B189)-15),'List of tables'!$A$4:$I$223,3,FALSE))</f>
        <v>Household Composition (14 Categories) by Tenure (7 Categories)</v>
      </c>
      <c r="C187" s="11" t="str">
        <f>IF(ISNA(VLOOKUP((ROW(I189)-15),'List of tables'!$A$4:$I$223,9,FALSE))," ",VLOOKUP((ROW(I189)-15),'List of tables'!$A$4:$I$223,9,FALSE))</f>
        <v>Households</v>
      </c>
      <c r="D187" s="11" t="str">
        <f>IF(ISNA(VLOOKUP((ROW(D189)-15),'List of tables'!$A$4:$I$223,5,FALSE))," ",VLOOKUP((ROW(D189)-15),'List of tables'!$A$4:$I$223,5,FALSE))</f>
        <v>Local Government District</v>
      </c>
      <c r="E187" s="11" t="str">
        <f>IF(ISNA(VLOOKUP((ROW(E189)-15),'List of tables'!$A$4:$I$223,8,FALSE))," ",VLOOKUP((ROW(E189)-15),'List of tables'!$A$4:$I$223,8,FALSE))</f>
        <v>Flexible Table Builder</v>
      </c>
      <c r="F187" s="35" t="str">
        <f t="shared" si="5"/>
        <v>Access data</v>
      </c>
      <c r="H187" s="9" t="str">
        <f>IF(ISNA(VLOOKUP((ROW(H189)-15),'List of tables'!$A$4:$I$223,6,FALSE))," ",VLOOKUP((ROW(H189)-15),'List of tables'!$A$4:$I$223,6,FALSE))</f>
        <v>https://build.nisra.gov.uk/en/standard/DT-0047</v>
      </c>
      <c r="I187" s="9" t="str">
        <f>IF(ISNA(VLOOKUP((ROW(I189)-15),'List of tables'!$A$4:$I$223,7,FALSE))," ",VLOOKUP((ROW(I189)-15),'List of tables'!$A$4:$I$223,7,FALSE))</f>
        <v>Access data</v>
      </c>
    </row>
    <row r="188" spans="1:9" ht="27.95" customHeight="1">
      <c r="A188" s="37" t="str">
        <f>IF(ISNA(VLOOKUP((ROW(A190)-15),'List of tables'!$A$4:$I$223,2,FALSE))," ",VLOOKUP((ROW(A190)-15),'List of tables'!$A$4:$I$223,2,FALSE))</f>
        <v>DT-0048</v>
      </c>
      <c r="B188" s="11" t="str">
        <f>IF(ISNA(VLOOKUP((ROW(B190)-15),'List of tables'!$A$4:$I$223,3,FALSE))," ",VLOOKUP((ROW(B190)-15),'List of tables'!$A$4:$I$223,3,FALSE))</f>
        <v>Household Deprivation</v>
      </c>
      <c r="C188" s="11" t="str">
        <f>IF(ISNA(VLOOKUP((ROW(I190)-15),'List of tables'!$A$4:$I$223,9,FALSE))," ",VLOOKUP((ROW(I190)-15),'List of tables'!$A$4:$I$223,9,FALSE))</f>
        <v>Households</v>
      </c>
      <c r="D188" s="11" t="str">
        <f>IF(ISNA(VLOOKUP((ROW(D190)-15),'List of tables'!$A$4:$I$223,5,FALSE))," ",VLOOKUP((ROW(D190)-15),'List of tables'!$A$4:$I$223,5,FALSE))</f>
        <v>Local Government District</v>
      </c>
      <c r="E188" s="11" t="str">
        <f>IF(ISNA(VLOOKUP((ROW(E190)-15),'List of tables'!$A$4:$I$223,8,FALSE))," ",VLOOKUP((ROW(E190)-15),'List of tables'!$A$4:$I$223,8,FALSE))</f>
        <v>Flexible Table Builder</v>
      </c>
      <c r="F188" s="35" t="str">
        <f t="shared" si="5"/>
        <v>Access data</v>
      </c>
      <c r="H188" s="9" t="str">
        <f>IF(ISNA(VLOOKUP((ROW(H190)-15),'List of tables'!$A$4:$I$223,6,FALSE))," ",VLOOKUP((ROW(H190)-15),'List of tables'!$A$4:$I$223,6,FALSE))</f>
        <v>https://build.nisra.gov.uk/en/standard/DT-0048</v>
      </c>
      <c r="I188" s="9" t="str">
        <f>IF(ISNA(VLOOKUP((ROW(I190)-15),'List of tables'!$A$4:$I$223,7,FALSE))," ",VLOOKUP((ROW(I190)-15),'List of tables'!$A$4:$I$223,7,FALSE))</f>
        <v>Access data</v>
      </c>
    </row>
    <row r="189" spans="1:9" ht="27.95" customHeight="1">
      <c r="A189" s="37" t="str">
        <f>IF(ISNA(VLOOKUP((ROW(A191)-15),'List of tables'!$A$4:$I$223,2,FALSE))," ",VLOOKUP((ROW(A191)-15),'List of tables'!$A$4:$I$223,2,FALSE))</f>
        <v>DT-0049</v>
      </c>
      <c r="B189" s="11" t="str">
        <f>IF(ISNA(VLOOKUP((ROW(B191)-15),'List of tables'!$A$4:$I$223,3,FALSE))," ",VLOOKUP((ROW(B191)-15),'List of tables'!$A$4:$I$223,3,FALSE))</f>
        <v>Household Deprivation by Household Size</v>
      </c>
      <c r="C189" s="11" t="str">
        <f>IF(ISNA(VLOOKUP((ROW(I191)-15),'List of tables'!$A$4:$I$223,9,FALSE))," ",VLOOKUP((ROW(I191)-15),'List of tables'!$A$4:$I$223,9,FALSE))</f>
        <v>Households</v>
      </c>
      <c r="D189" s="11" t="str">
        <f>IF(ISNA(VLOOKUP((ROW(D191)-15),'List of tables'!$A$4:$I$223,5,FALSE))," ",VLOOKUP((ROW(D191)-15),'List of tables'!$A$4:$I$223,5,FALSE))</f>
        <v>Local Government District</v>
      </c>
      <c r="E189" s="11" t="str">
        <f>IF(ISNA(VLOOKUP((ROW(E191)-15),'List of tables'!$A$4:$I$223,8,FALSE))," ",VLOOKUP((ROW(E191)-15),'List of tables'!$A$4:$I$223,8,FALSE))</f>
        <v>Flexible Table Builder</v>
      </c>
      <c r="F189" s="35" t="str">
        <f t="shared" si="5"/>
        <v>Access data</v>
      </c>
      <c r="H189" s="9" t="str">
        <f>IF(ISNA(VLOOKUP((ROW(H191)-15),'List of tables'!$A$4:$I$223,6,FALSE))," ",VLOOKUP((ROW(H191)-15),'List of tables'!$A$4:$I$223,6,FALSE))</f>
        <v>https://build.nisra.gov.uk/en/standard/DT-0049</v>
      </c>
      <c r="I189" s="9" t="str">
        <f>IF(ISNA(VLOOKUP((ROW(I191)-15),'List of tables'!$A$4:$I$223,7,FALSE))," ",VLOOKUP((ROW(I191)-15),'List of tables'!$A$4:$I$223,7,FALSE))</f>
        <v>Access data</v>
      </c>
    </row>
    <row r="190" spans="1:9" ht="27.95" customHeight="1">
      <c r="A190" s="37" t="str">
        <f>IF(ISNA(VLOOKUP((ROW(A192)-15),'List of tables'!$A$4:$I$223,2,FALSE))," ",VLOOKUP((ROW(A192)-15),'List of tables'!$A$4:$I$223,2,FALSE))</f>
        <v>DT-0050</v>
      </c>
      <c r="B190" s="11" t="str">
        <f>IF(ISNA(VLOOKUP((ROW(B192)-15),'List of tables'!$A$4:$I$223,3,FALSE))," ",VLOOKUP((ROW(B192)-15),'List of tables'!$A$4:$I$223,3,FALSE))</f>
        <v>Household Size by Rooms (Number) (6 Categories)</v>
      </c>
      <c r="C190" s="11" t="str">
        <f>IF(ISNA(VLOOKUP((ROW(I192)-15),'List of tables'!$A$4:$I$223,9,FALSE))," ",VLOOKUP((ROW(I192)-15),'List of tables'!$A$4:$I$223,9,FALSE))</f>
        <v>Households</v>
      </c>
      <c r="D190" s="11" t="str">
        <f>IF(ISNA(VLOOKUP((ROW(D192)-15),'List of tables'!$A$4:$I$223,5,FALSE))," ",VLOOKUP((ROW(D192)-15),'List of tables'!$A$4:$I$223,5,FALSE))</f>
        <v>Local Government District</v>
      </c>
      <c r="E190" s="11" t="str">
        <f>IF(ISNA(VLOOKUP((ROW(E192)-15),'List of tables'!$A$4:$I$223,8,FALSE))," ",VLOOKUP((ROW(E192)-15),'List of tables'!$A$4:$I$223,8,FALSE))</f>
        <v>Flexible Table Builder</v>
      </c>
      <c r="F190" s="35" t="str">
        <f t="shared" si="5"/>
        <v>Access data</v>
      </c>
      <c r="H190" s="9" t="str">
        <f>IF(ISNA(VLOOKUP((ROW(H192)-15),'List of tables'!$A$4:$I$223,6,FALSE))," ",VLOOKUP((ROW(H192)-15),'List of tables'!$A$4:$I$223,6,FALSE))</f>
        <v>https://build.nisra.gov.uk/en/standard/DT-0050</v>
      </c>
      <c r="I190" s="9" t="str">
        <f>IF(ISNA(VLOOKUP((ROW(I192)-15),'List of tables'!$A$4:$I$223,7,FALSE))," ",VLOOKUP((ROW(I192)-15),'List of tables'!$A$4:$I$223,7,FALSE))</f>
        <v>Access data</v>
      </c>
    </row>
    <row r="191" spans="1:9" ht="27.95" customHeight="1">
      <c r="A191" s="37" t="str">
        <f>IF(ISNA(VLOOKUP((ROW(A193)-15),'List of tables'!$A$4:$I$223,2,FALSE))," ",VLOOKUP((ROW(A193)-15),'List of tables'!$A$4:$I$223,2,FALSE))</f>
        <v>DT-0051</v>
      </c>
      <c r="B191" s="11" t="str">
        <f>IF(ISNA(VLOOKUP((ROW(B193)-15),'List of tables'!$A$4:$I$223,3,FALSE))," ",VLOOKUP((ROW(B193)-15),'List of tables'!$A$4:$I$223,3,FALSE))</f>
        <v>Industry (19 Categories) by Age (11 Categories) by Sex</v>
      </c>
      <c r="C191" s="11" t="str">
        <f>IF(ISNA(VLOOKUP((ROW(I193)-15),'List of tables'!$A$4:$I$223,9,FALSE))," ",VLOOKUP((ROW(I193)-15),'List of tables'!$A$4:$I$223,9,FALSE))</f>
        <v>Usual residents</v>
      </c>
      <c r="D191" s="11" t="str">
        <f>IF(ISNA(VLOOKUP((ROW(D193)-15),'List of tables'!$A$4:$I$223,5,FALSE))," ",VLOOKUP((ROW(D193)-15),'List of tables'!$A$4:$I$223,5,FALSE))</f>
        <v>Local Government District</v>
      </c>
      <c r="E191" s="11" t="str">
        <f>IF(ISNA(VLOOKUP((ROW(E193)-15),'List of tables'!$A$4:$I$223,8,FALSE))," ",VLOOKUP((ROW(E193)-15),'List of tables'!$A$4:$I$223,8,FALSE))</f>
        <v>Flexible Table Builder</v>
      </c>
      <c r="F191" s="35" t="str">
        <f t="shared" si="5"/>
        <v>Access data</v>
      </c>
      <c r="H191" s="9" t="str">
        <f>IF(ISNA(VLOOKUP((ROW(H193)-15),'List of tables'!$A$4:$I$223,6,FALSE))," ",VLOOKUP((ROW(H193)-15),'List of tables'!$A$4:$I$223,6,FALSE))</f>
        <v>https://build.nisra.gov.uk/en/standard/DT-0051</v>
      </c>
      <c r="I191" s="9" t="str">
        <f>IF(ISNA(VLOOKUP((ROW(I193)-15),'List of tables'!$A$4:$I$223,7,FALSE))," ",VLOOKUP((ROW(I193)-15),'List of tables'!$A$4:$I$223,7,FALSE))</f>
        <v>Access data</v>
      </c>
    </row>
    <row r="192" spans="1:9" ht="27.95" customHeight="1">
      <c r="A192" s="37" t="str">
        <f>IF(ISNA(VLOOKUP((ROW(A194)-15),'List of tables'!$A$4:$I$223,2,FALSE))," ",VLOOKUP((ROW(A194)-15),'List of tables'!$A$4:$I$223,2,FALSE))</f>
        <v>DT-0052</v>
      </c>
      <c r="B192" s="11" t="str">
        <f>IF(ISNA(VLOOKUP((ROW(B194)-15),'List of tables'!$A$4:$I$223,3,FALSE))," ",VLOOKUP((ROW(B194)-15),'List of tables'!$A$4:$I$223,3,FALSE))</f>
        <v>Irish (Ability) by Age (11 Categories) by Sex</v>
      </c>
      <c r="C192" s="11" t="str">
        <f>IF(ISNA(VLOOKUP((ROW(I194)-15),'List of tables'!$A$4:$I$223,9,FALSE))," ",VLOOKUP((ROW(I194)-15),'List of tables'!$A$4:$I$223,9,FALSE))</f>
        <v>Usual residents</v>
      </c>
      <c r="D192" s="11" t="str">
        <f>IF(ISNA(VLOOKUP((ROW(D194)-15),'List of tables'!$A$4:$I$223,5,FALSE))," ",VLOOKUP((ROW(D194)-15),'List of tables'!$A$4:$I$223,5,FALSE))</f>
        <v>Local Government District</v>
      </c>
      <c r="E192" s="11" t="str">
        <f>IF(ISNA(VLOOKUP((ROW(E194)-15),'List of tables'!$A$4:$I$223,8,FALSE))," ",VLOOKUP((ROW(E194)-15),'List of tables'!$A$4:$I$223,8,FALSE))</f>
        <v>Flexible Table Builder</v>
      </c>
      <c r="F192" s="35" t="str">
        <f t="shared" si="5"/>
        <v>Access data</v>
      </c>
      <c r="H192" s="9" t="str">
        <f>IF(ISNA(VLOOKUP((ROW(H194)-15),'List of tables'!$A$4:$I$223,6,FALSE))," ",VLOOKUP((ROW(H194)-15),'List of tables'!$A$4:$I$223,6,FALSE))</f>
        <v>https://build.nisra.gov.uk/en/standard/DT-0052</v>
      </c>
      <c r="I192" s="9" t="str">
        <f>IF(ISNA(VLOOKUP((ROW(I194)-15),'List of tables'!$A$4:$I$223,7,FALSE))," ",VLOOKUP((ROW(I194)-15),'List of tables'!$A$4:$I$223,7,FALSE))</f>
        <v>Access data</v>
      </c>
    </row>
    <row r="193" spans="1:9" ht="27.95" customHeight="1">
      <c r="A193" s="37" t="str">
        <f>IF(ISNA(VLOOKUP((ROW(A195)-15),'List of tables'!$A$4:$I$223,2,FALSE))," ",VLOOKUP((ROW(A195)-15),'List of tables'!$A$4:$I$223,2,FALSE))</f>
        <v>DT-0053</v>
      </c>
      <c r="B193" s="11" t="str">
        <f>IF(ISNA(VLOOKUP((ROW(B195)-15),'List of tables'!$A$4:$I$223,3,FALSE))," ",VLOOKUP((ROW(B195)-15),'List of tables'!$A$4:$I$223,3,FALSE))</f>
        <v>Irish (Ability) by Religion (8 Categories) by Age (11 Categories) by Sex</v>
      </c>
      <c r="C193" s="11" t="str">
        <f>IF(ISNA(VLOOKUP((ROW(I195)-15),'List of tables'!$A$4:$I$223,9,FALSE))," ",VLOOKUP((ROW(I195)-15),'List of tables'!$A$4:$I$223,9,FALSE))</f>
        <v>Usual residents</v>
      </c>
      <c r="D193" s="11" t="str">
        <f>IF(ISNA(VLOOKUP((ROW(D195)-15),'List of tables'!$A$4:$I$223,5,FALSE))," ",VLOOKUP((ROW(D195)-15),'List of tables'!$A$4:$I$223,5,FALSE))</f>
        <v>Local Government District</v>
      </c>
      <c r="E193" s="11" t="str">
        <f>IF(ISNA(VLOOKUP((ROW(E195)-15),'List of tables'!$A$4:$I$223,8,FALSE))," ",VLOOKUP((ROW(E195)-15),'List of tables'!$A$4:$I$223,8,FALSE))</f>
        <v>Flexible Table Builder</v>
      </c>
      <c r="F193" s="35" t="str">
        <f t="shared" si="5"/>
        <v>Access data</v>
      </c>
      <c r="H193" s="9" t="str">
        <f>IF(ISNA(VLOOKUP((ROW(H195)-15),'List of tables'!$A$4:$I$223,6,FALSE))," ",VLOOKUP((ROW(H195)-15),'List of tables'!$A$4:$I$223,6,FALSE))</f>
        <v>https://build.nisra.gov.uk/en/standard/DT-0053</v>
      </c>
      <c r="I193" s="9" t="str">
        <f>IF(ISNA(VLOOKUP((ROW(I195)-15),'List of tables'!$A$4:$I$223,7,FALSE))," ",VLOOKUP((ROW(I195)-15),'List of tables'!$A$4:$I$223,7,FALSE))</f>
        <v>Access data</v>
      </c>
    </row>
    <row r="194" spans="1:9" ht="27.95" customHeight="1">
      <c r="A194" s="37" t="str">
        <f>IF(ISNA(VLOOKUP((ROW(A196)-15),'List of tables'!$A$4:$I$223,2,FALSE))," ",VLOOKUP((ROW(A196)-15),'List of tables'!$A$4:$I$223,2,FALSE))</f>
        <v>DT-0054</v>
      </c>
      <c r="B194" s="11" t="str">
        <f>IF(ISNA(VLOOKUP((ROW(B196)-15),'List of tables'!$A$4:$I$223,3,FALSE))," ",VLOOKUP((ROW(B196)-15),'List of tables'!$A$4:$I$223,3,FALSE))</f>
        <v>Irish (Ability) by Religion or Religion Brought Up In by Age (11 Categories) by Sex</v>
      </c>
      <c r="C194" s="11" t="str">
        <f>IF(ISNA(VLOOKUP((ROW(I196)-15),'List of tables'!$A$4:$I$223,9,FALSE))," ",VLOOKUP((ROW(I196)-15),'List of tables'!$A$4:$I$223,9,FALSE))</f>
        <v>Usual residents</v>
      </c>
      <c r="D194" s="11" t="str">
        <f>IF(ISNA(VLOOKUP((ROW(D196)-15),'List of tables'!$A$4:$I$223,5,FALSE))," ",VLOOKUP((ROW(D196)-15),'List of tables'!$A$4:$I$223,5,FALSE))</f>
        <v>Local Government District</v>
      </c>
      <c r="E194" s="11" t="str">
        <f>IF(ISNA(VLOOKUP((ROW(E196)-15),'List of tables'!$A$4:$I$223,8,FALSE))," ",VLOOKUP((ROW(E196)-15),'List of tables'!$A$4:$I$223,8,FALSE))</f>
        <v>Flexible Table Builder</v>
      </c>
      <c r="F194" s="35" t="str">
        <f t="shared" si="5"/>
        <v>Access data</v>
      </c>
      <c r="H194" s="9" t="str">
        <f>IF(ISNA(VLOOKUP((ROW(H196)-15),'List of tables'!$A$4:$I$223,6,FALSE))," ",VLOOKUP((ROW(H196)-15),'List of tables'!$A$4:$I$223,6,FALSE))</f>
        <v>https://build.nisra.gov.uk/en/standard/DT-0054</v>
      </c>
      <c r="I194" s="9" t="str">
        <f>IF(ISNA(VLOOKUP((ROW(I196)-15),'List of tables'!$A$4:$I$223,7,FALSE))," ",VLOOKUP((ROW(I196)-15),'List of tables'!$A$4:$I$223,7,FALSE))</f>
        <v>Access data</v>
      </c>
    </row>
    <row r="195" spans="1:9" ht="27.95" customHeight="1">
      <c r="A195" s="37" t="str">
        <f>IF(ISNA(VLOOKUP((ROW(A197)-15),'List of tables'!$A$4:$I$223,2,FALSE))," ",VLOOKUP((ROW(A197)-15),'List of tables'!$A$4:$I$223,2,FALSE))</f>
        <v>DT-0055</v>
      </c>
      <c r="B195" s="11" t="str">
        <f>IF(ISNA(VLOOKUP((ROW(B197)-15),'List of tables'!$A$4:$I$223,3,FALSE))," ",VLOOKUP((ROW(B197)-15),'List of tables'!$A$4:$I$223,3,FALSE))</f>
        <v>Living Arrangements by Age (11 Categories) by Sex</v>
      </c>
      <c r="C195" s="11" t="str">
        <f>IF(ISNA(VLOOKUP((ROW(I197)-15),'List of tables'!$A$4:$I$223,9,FALSE))," ",VLOOKUP((ROW(I197)-15),'List of tables'!$A$4:$I$223,9,FALSE))</f>
        <v>Usual residents</v>
      </c>
      <c r="D195" s="11" t="str">
        <f>IF(ISNA(VLOOKUP((ROW(D197)-15),'List of tables'!$A$4:$I$223,5,FALSE))," ",VLOOKUP((ROW(D197)-15),'List of tables'!$A$4:$I$223,5,FALSE))</f>
        <v>Local Government District</v>
      </c>
      <c r="E195" s="11" t="str">
        <f>IF(ISNA(VLOOKUP((ROW(E197)-15),'List of tables'!$A$4:$I$223,8,FALSE))," ",VLOOKUP((ROW(E197)-15),'List of tables'!$A$4:$I$223,8,FALSE))</f>
        <v>Flexible Table Builder</v>
      </c>
      <c r="F195" s="35" t="str">
        <f t="shared" si="5"/>
        <v>Access data</v>
      </c>
      <c r="H195" s="9" t="str">
        <f>IF(ISNA(VLOOKUP((ROW(H197)-15),'List of tables'!$A$4:$I$223,6,FALSE))," ",VLOOKUP((ROW(H197)-15),'List of tables'!$A$4:$I$223,6,FALSE))</f>
        <v>https://build.nisra.gov.uk/en/standard/DT-0055</v>
      </c>
      <c r="I195" s="9" t="str">
        <f>IF(ISNA(VLOOKUP((ROW(I197)-15),'List of tables'!$A$4:$I$223,7,FALSE))," ",VLOOKUP((ROW(I197)-15),'List of tables'!$A$4:$I$223,7,FALSE))</f>
        <v>Access data</v>
      </c>
    </row>
    <row r="196" spans="1:9" ht="27.95" customHeight="1">
      <c r="A196" s="37" t="str">
        <f>IF(ISNA(VLOOKUP((ROW(A198)-15),'List of tables'!$A$4:$I$223,2,FALSE))," ",VLOOKUP((ROW(A198)-15),'List of tables'!$A$4:$I$223,2,FALSE))</f>
        <v>DT-0056</v>
      </c>
      <c r="B196" s="11" t="str">
        <f>IF(ISNA(VLOOKUP((ROW(B198)-15),'List of tables'!$A$4:$I$223,3,FALSE))," ",VLOOKUP((ROW(B198)-15),'List of tables'!$A$4:$I$223,3,FALSE))</f>
        <v>Main Language by Age (11 Categories) by Sex</v>
      </c>
      <c r="C196" s="11" t="str">
        <f>IF(ISNA(VLOOKUP((ROW(I198)-15),'List of tables'!$A$4:$I$223,9,FALSE))," ",VLOOKUP((ROW(I198)-15),'List of tables'!$A$4:$I$223,9,FALSE))</f>
        <v>Usual residents</v>
      </c>
      <c r="D196" s="11" t="str">
        <f>IF(ISNA(VLOOKUP((ROW(D198)-15),'List of tables'!$A$4:$I$223,5,FALSE))," ",VLOOKUP((ROW(D198)-15),'List of tables'!$A$4:$I$223,5,FALSE))</f>
        <v>Local Government District</v>
      </c>
      <c r="E196" s="11" t="str">
        <f>IF(ISNA(VLOOKUP((ROW(E198)-15),'List of tables'!$A$4:$I$223,8,FALSE))," ",VLOOKUP((ROW(E198)-15),'List of tables'!$A$4:$I$223,8,FALSE))</f>
        <v>Flexible Table Builder</v>
      </c>
      <c r="F196" s="35" t="str">
        <f t="shared" si="5"/>
        <v>Access data</v>
      </c>
      <c r="H196" s="9" t="str">
        <f>IF(ISNA(VLOOKUP((ROW(H198)-15),'List of tables'!$A$4:$I$223,6,FALSE))," ",VLOOKUP((ROW(H198)-15),'List of tables'!$A$4:$I$223,6,FALSE))</f>
        <v>https://build.nisra.gov.uk/en/standard/DT-0056</v>
      </c>
      <c r="I196" s="9" t="str">
        <f>IF(ISNA(VLOOKUP((ROW(I198)-15),'List of tables'!$A$4:$I$223,7,FALSE))," ",VLOOKUP((ROW(I198)-15),'List of tables'!$A$4:$I$223,7,FALSE))</f>
        <v>Access data</v>
      </c>
    </row>
    <row r="197" spans="1:9" ht="27.95" customHeight="1">
      <c r="A197" s="37" t="str">
        <f>IF(ISNA(VLOOKUP((ROW(A199)-15),'List of tables'!$A$4:$I$223,2,FALSE))," ",VLOOKUP((ROW(A199)-15),'List of tables'!$A$4:$I$223,2,FALSE))</f>
        <v>DT-0057</v>
      </c>
      <c r="B197" s="11" t="str">
        <f>IF(ISNA(VLOOKUP((ROW(B199)-15),'List of tables'!$A$4:$I$223,3,FALSE))," ",VLOOKUP((ROW(B199)-15),'List of tables'!$A$4:$I$223,3,FALSE))</f>
        <v>Marital and Civil Partnership Status (6 Categories) by Age (11 Categories) by Sex</v>
      </c>
      <c r="C197" s="11" t="str">
        <f>IF(ISNA(VLOOKUP((ROW(I199)-15),'List of tables'!$A$4:$I$223,9,FALSE))," ",VLOOKUP((ROW(I199)-15),'List of tables'!$A$4:$I$223,9,FALSE))</f>
        <v>Usual residents</v>
      </c>
      <c r="D197" s="11" t="str">
        <f>IF(ISNA(VLOOKUP((ROW(D199)-15),'List of tables'!$A$4:$I$223,5,FALSE))," ",VLOOKUP((ROW(D199)-15),'List of tables'!$A$4:$I$223,5,FALSE))</f>
        <v>Local Government District</v>
      </c>
      <c r="E197" s="11" t="str">
        <f>IF(ISNA(VLOOKUP((ROW(E199)-15),'List of tables'!$A$4:$I$223,8,FALSE))," ",VLOOKUP((ROW(E199)-15),'List of tables'!$A$4:$I$223,8,FALSE))</f>
        <v>Flexible Table Builder</v>
      </c>
      <c r="F197" s="35" t="str">
        <f t="shared" si="5"/>
        <v>Access data</v>
      </c>
      <c r="H197" s="9" t="str">
        <f>IF(ISNA(VLOOKUP((ROW(H199)-15),'List of tables'!$A$4:$I$223,6,FALSE))," ",VLOOKUP((ROW(H199)-15),'List of tables'!$A$4:$I$223,6,FALSE))</f>
        <v>https://build.nisra.gov.uk/en/standard/DT-0057</v>
      </c>
      <c r="I197" s="9" t="str">
        <f>IF(ISNA(VLOOKUP((ROW(I199)-15),'List of tables'!$A$4:$I$223,7,FALSE))," ",VLOOKUP((ROW(I199)-15),'List of tables'!$A$4:$I$223,7,FALSE))</f>
        <v>Access data</v>
      </c>
    </row>
    <row r="198" spans="1:9" ht="27.95" customHeight="1">
      <c r="A198" s="37" t="str">
        <f>IF(ISNA(VLOOKUP((ROW(A200)-15),'List of tables'!$A$4:$I$223,2,FALSE))," ",VLOOKUP((ROW(A200)-15),'List of tables'!$A$4:$I$223,2,FALSE))</f>
        <v>DT-0058</v>
      </c>
      <c r="B198" s="11" t="str">
        <f>IF(ISNA(VLOOKUP((ROW(B200)-15),'List of tables'!$A$4:$I$223,3,FALSE))," ",VLOOKUP((ROW(B200)-15),'List of tables'!$A$4:$I$223,3,FALSE))</f>
        <v>National Identity (26 Categories) by Age (19 Categories) by Sex</v>
      </c>
      <c r="C198" s="11" t="str">
        <f>IF(ISNA(VLOOKUP((ROW(I200)-15),'List of tables'!$A$4:$I$223,9,FALSE))," ",VLOOKUP((ROW(I200)-15),'List of tables'!$A$4:$I$223,9,FALSE))</f>
        <v>Usual residents</v>
      </c>
      <c r="D198" s="11" t="str">
        <f>IF(ISNA(VLOOKUP((ROW(D200)-15),'List of tables'!$A$4:$I$223,5,FALSE))," ",VLOOKUP((ROW(D200)-15),'List of tables'!$A$4:$I$223,5,FALSE))</f>
        <v>Local Government District</v>
      </c>
      <c r="E198" s="11" t="str">
        <f>IF(ISNA(VLOOKUP((ROW(E200)-15),'List of tables'!$A$4:$I$223,8,FALSE))," ",VLOOKUP((ROW(E200)-15),'List of tables'!$A$4:$I$223,8,FALSE))</f>
        <v>Flexible Table Builder</v>
      </c>
      <c r="F198" s="35" t="str">
        <f t="shared" si="5"/>
        <v>Access data</v>
      </c>
      <c r="H198" s="9" t="str">
        <f>IF(ISNA(VLOOKUP((ROW(H200)-15),'List of tables'!$A$4:$I$223,6,FALSE))," ",VLOOKUP((ROW(H200)-15),'List of tables'!$A$4:$I$223,6,FALSE))</f>
        <v>https://build.nisra.gov.uk/en/standard/DT-0058</v>
      </c>
      <c r="I198" s="9" t="str">
        <f>IF(ISNA(VLOOKUP((ROW(I200)-15),'List of tables'!$A$4:$I$223,7,FALSE))," ",VLOOKUP((ROW(I200)-15),'List of tables'!$A$4:$I$223,7,FALSE))</f>
        <v>Access data</v>
      </c>
    </row>
    <row r="199" spans="1:9" ht="27.95" customHeight="1">
      <c r="A199" s="37" t="str">
        <f>IF(ISNA(VLOOKUP((ROW(A201)-15),'List of tables'!$A$4:$I$223,2,FALSE))," ",VLOOKUP((ROW(A201)-15),'List of tables'!$A$4:$I$223,2,FALSE))</f>
        <v>DT-0059</v>
      </c>
      <c r="B199" s="11" t="str">
        <f>IF(ISNA(VLOOKUP((ROW(B201)-15),'List of tables'!$A$4:$I$223,3,FALSE))," ",VLOOKUP((ROW(B201)-15),'List of tables'!$A$4:$I$223,3,FALSE))</f>
        <v>National Identity (17 Categories) by Ethnic Group</v>
      </c>
      <c r="C199" s="11" t="str">
        <f>IF(ISNA(VLOOKUP((ROW(I201)-15),'List of tables'!$A$4:$I$223,9,FALSE))," ",VLOOKUP((ROW(I201)-15),'List of tables'!$A$4:$I$223,9,FALSE))</f>
        <v>Usual residents</v>
      </c>
      <c r="D199" s="11" t="str">
        <f>IF(ISNA(VLOOKUP((ROW(D201)-15),'List of tables'!$A$4:$I$223,5,FALSE))," ",VLOOKUP((ROW(D201)-15),'List of tables'!$A$4:$I$223,5,FALSE))</f>
        <v>Local Government District</v>
      </c>
      <c r="E199" s="11" t="str">
        <f>IF(ISNA(VLOOKUP((ROW(E201)-15),'List of tables'!$A$4:$I$223,8,FALSE))," ",VLOOKUP((ROW(E201)-15),'List of tables'!$A$4:$I$223,8,FALSE))</f>
        <v>Flexible Table Builder</v>
      </c>
      <c r="F199" s="35" t="str">
        <f t="shared" si="5"/>
        <v>Access data</v>
      </c>
      <c r="H199" s="9" t="str">
        <f>IF(ISNA(VLOOKUP((ROW(H201)-15),'List of tables'!$A$4:$I$223,6,FALSE))," ",VLOOKUP((ROW(H201)-15),'List of tables'!$A$4:$I$223,6,FALSE))</f>
        <v>https://build.nisra.gov.uk/en/standard/DT-0059</v>
      </c>
      <c r="I199" s="9" t="str">
        <f>IF(ISNA(VLOOKUP((ROW(I201)-15),'List of tables'!$A$4:$I$223,7,FALSE))," ",VLOOKUP((ROW(I201)-15),'List of tables'!$A$4:$I$223,7,FALSE))</f>
        <v>Access data</v>
      </c>
    </row>
    <row r="200" spans="1:9" ht="27.95" customHeight="1">
      <c r="A200" s="37" t="str">
        <f>IF(ISNA(VLOOKUP((ROW(A202)-15),'List of tables'!$A$4:$I$223,2,FALSE))," ",VLOOKUP((ROW(A202)-15),'List of tables'!$A$4:$I$223,2,FALSE))</f>
        <v>DT-0060</v>
      </c>
      <c r="B200" s="11" t="str">
        <f>IF(ISNA(VLOOKUP((ROW(B202)-15),'List of tables'!$A$4:$I$223,3,FALSE))," ",VLOOKUP((ROW(B202)-15),'List of tables'!$A$4:$I$223,3,FALSE))</f>
        <v>National Statistics Socio-economic Classification (10 Categories) by Age (11 Categories) by Sex</v>
      </c>
      <c r="C200" s="11" t="str">
        <f>IF(ISNA(VLOOKUP((ROW(I202)-15),'List of tables'!$A$4:$I$223,9,FALSE))," ",VLOOKUP((ROW(I202)-15),'List of tables'!$A$4:$I$223,9,FALSE))</f>
        <v>Usual residents</v>
      </c>
      <c r="D200" s="11" t="str">
        <f>IF(ISNA(VLOOKUP((ROW(D202)-15),'List of tables'!$A$4:$I$223,5,FALSE))," ",VLOOKUP((ROW(D202)-15),'List of tables'!$A$4:$I$223,5,FALSE))</f>
        <v>Local Government District</v>
      </c>
      <c r="E200" s="11" t="str">
        <f>IF(ISNA(VLOOKUP((ROW(E202)-15),'List of tables'!$A$4:$I$223,8,FALSE))," ",VLOOKUP((ROW(E202)-15),'List of tables'!$A$4:$I$223,8,FALSE))</f>
        <v>Flexible Table Builder</v>
      </c>
      <c r="F200" s="35" t="str">
        <f t="shared" si="5"/>
        <v>Access data</v>
      </c>
      <c r="H200" s="9" t="str">
        <f>IF(ISNA(VLOOKUP((ROW(H202)-15),'List of tables'!$A$4:$I$223,6,FALSE))," ",VLOOKUP((ROW(H202)-15),'List of tables'!$A$4:$I$223,6,FALSE))</f>
        <v>https://build.nisra.gov.uk/en/standard/DT-0060</v>
      </c>
      <c r="I200" s="9" t="str">
        <f>IF(ISNA(VLOOKUP((ROW(I202)-15),'List of tables'!$A$4:$I$223,7,FALSE))," ",VLOOKUP((ROW(I202)-15),'List of tables'!$A$4:$I$223,7,FALSE))</f>
        <v>Access data</v>
      </c>
    </row>
    <row r="201" spans="1:9" ht="27.95" customHeight="1">
      <c r="A201" s="37" t="str">
        <f>IF(ISNA(VLOOKUP((ROW(A203)-15),'List of tables'!$A$4:$I$223,2,FALSE))," ",VLOOKUP((ROW(A203)-15),'List of tables'!$A$4:$I$223,2,FALSE))</f>
        <v>DT-0061</v>
      </c>
      <c r="B201" s="11" t="str">
        <f>IF(ISNA(VLOOKUP((ROW(B203)-15),'List of tables'!$A$4:$I$223,3,FALSE))," ",VLOOKUP((ROW(B203)-15),'List of tables'!$A$4:$I$223,3,FALSE))</f>
        <v>Occupation (27 Categories) by Age (11 Categories) by Sex</v>
      </c>
      <c r="C201" s="11" t="str">
        <f>IF(ISNA(VLOOKUP((ROW(I203)-15),'List of tables'!$A$4:$I$223,9,FALSE))," ",VLOOKUP((ROW(I203)-15),'List of tables'!$A$4:$I$223,9,FALSE))</f>
        <v>Usual residents</v>
      </c>
      <c r="D201" s="11" t="str">
        <f>IF(ISNA(VLOOKUP((ROW(D203)-15),'List of tables'!$A$4:$I$223,5,FALSE))," ",VLOOKUP((ROW(D203)-15),'List of tables'!$A$4:$I$223,5,FALSE))</f>
        <v>Local Government District</v>
      </c>
      <c r="E201" s="11" t="str">
        <f>IF(ISNA(VLOOKUP((ROW(E203)-15),'List of tables'!$A$4:$I$223,8,FALSE))," ",VLOOKUP((ROW(E203)-15),'List of tables'!$A$4:$I$223,8,FALSE))</f>
        <v>Flexible Table Builder</v>
      </c>
      <c r="F201" s="35" t="str">
        <f t="shared" si="5"/>
        <v>Access data</v>
      </c>
      <c r="H201" s="9" t="str">
        <f>IF(ISNA(VLOOKUP((ROW(H203)-15),'List of tables'!$A$4:$I$223,6,FALSE))," ",VLOOKUP((ROW(H203)-15),'List of tables'!$A$4:$I$223,6,FALSE))</f>
        <v>https://build.nisra.gov.uk/en/standard/DT-0061</v>
      </c>
      <c r="I201" s="9" t="str">
        <f>IF(ISNA(VLOOKUP((ROW(I203)-15),'List of tables'!$A$4:$I$223,7,FALSE))," ",VLOOKUP((ROW(I203)-15),'List of tables'!$A$4:$I$223,7,FALSE))</f>
        <v>Access data</v>
      </c>
    </row>
    <row r="202" spans="1:9" ht="27.95" customHeight="1">
      <c r="A202" s="37" t="str">
        <f>IF(ISNA(VLOOKUP((ROW(A204)-15),'List of tables'!$A$4:$I$223,2,FALSE))," ",VLOOKUP((ROW(A204)-15),'List of tables'!$A$4:$I$223,2,FALSE))</f>
        <v>DT-0062</v>
      </c>
      <c r="B202" s="11" t="str">
        <f>IF(ISNA(VLOOKUP((ROW(B204)-15),'List of tables'!$A$4:$I$223,3,FALSE))," ",VLOOKUP((ROW(B204)-15),'List of tables'!$A$4:$I$223,3,FALSE))</f>
        <v>Passports Held by Age (19 Categories) by Sex</v>
      </c>
      <c r="C202" s="11" t="str">
        <f>IF(ISNA(VLOOKUP((ROW(I204)-15),'List of tables'!$A$4:$I$223,9,FALSE))," ",VLOOKUP((ROW(I204)-15),'List of tables'!$A$4:$I$223,9,FALSE))</f>
        <v>Usual residents</v>
      </c>
      <c r="D202" s="11" t="str">
        <f>IF(ISNA(VLOOKUP((ROW(D204)-15),'List of tables'!$A$4:$I$223,5,FALSE))," ",VLOOKUP((ROW(D204)-15),'List of tables'!$A$4:$I$223,5,FALSE))</f>
        <v>Local Government District</v>
      </c>
      <c r="E202" s="11" t="str">
        <f>IF(ISNA(VLOOKUP((ROW(E204)-15),'List of tables'!$A$4:$I$223,8,FALSE))," ",VLOOKUP((ROW(E204)-15),'List of tables'!$A$4:$I$223,8,FALSE))</f>
        <v>Flexible Table Builder</v>
      </c>
      <c r="F202" s="35" t="str">
        <f t="shared" si="5"/>
        <v>Access data</v>
      </c>
      <c r="H202" s="9" t="str">
        <f>IF(ISNA(VLOOKUP((ROW(H204)-15),'List of tables'!$A$4:$I$223,6,FALSE))," ",VLOOKUP((ROW(H204)-15),'List of tables'!$A$4:$I$223,6,FALSE))</f>
        <v>https://build.nisra.gov.uk/en/standard/DT-0062</v>
      </c>
      <c r="I202" s="9" t="str">
        <f>IF(ISNA(VLOOKUP((ROW(I204)-15),'List of tables'!$A$4:$I$223,7,FALSE))," ",VLOOKUP((ROW(I204)-15),'List of tables'!$A$4:$I$223,7,FALSE))</f>
        <v>Access data</v>
      </c>
    </row>
    <row r="203" spans="1:9" ht="27.95" customHeight="1">
      <c r="A203" s="37" t="str">
        <f>IF(ISNA(VLOOKUP((ROW(A205)-15),'List of tables'!$A$4:$I$223,2,FALSE))," ",VLOOKUP((ROW(A205)-15),'List of tables'!$A$4:$I$223,2,FALSE))</f>
        <v>DT-0063</v>
      </c>
      <c r="B203" s="11" t="str">
        <f>IF(ISNA(VLOOKUP((ROW(B205)-15),'List of tables'!$A$4:$I$223,3,FALSE))," ",VLOOKUP((ROW(B205)-15),'List of tables'!$A$4:$I$223,3,FALSE))</f>
        <v>Residence Type by Age (19 Categories) by Sex</v>
      </c>
      <c r="C203" s="11" t="str">
        <f>IF(ISNA(VLOOKUP((ROW(I205)-15),'List of tables'!$A$4:$I$223,9,FALSE))," ",VLOOKUP((ROW(I205)-15),'List of tables'!$A$4:$I$223,9,FALSE))</f>
        <v>Usual residents</v>
      </c>
      <c r="D203" s="11" t="str">
        <f>IF(ISNA(VLOOKUP((ROW(D205)-15),'List of tables'!$A$4:$I$223,5,FALSE))," ",VLOOKUP((ROW(D205)-15),'List of tables'!$A$4:$I$223,5,FALSE))</f>
        <v>Local Government District</v>
      </c>
      <c r="E203" s="11" t="str">
        <f>IF(ISNA(VLOOKUP((ROW(E205)-15),'List of tables'!$A$4:$I$223,8,FALSE))," ",VLOOKUP((ROW(E205)-15),'List of tables'!$A$4:$I$223,8,FALSE))</f>
        <v>Flexible Table Builder</v>
      </c>
      <c r="F203" s="35" t="str">
        <f t="shared" si="5"/>
        <v>Access data</v>
      </c>
      <c r="H203" s="9" t="str">
        <f>IF(ISNA(VLOOKUP((ROW(H205)-15),'List of tables'!$A$4:$I$223,6,FALSE))," ",VLOOKUP((ROW(H205)-15),'List of tables'!$A$4:$I$223,6,FALSE))</f>
        <v>https://build.nisra.gov.uk/en/standard/DT-0063</v>
      </c>
      <c r="I203" s="9" t="str">
        <f>IF(ISNA(VLOOKUP((ROW(I205)-15),'List of tables'!$A$4:$I$223,7,FALSE))," ",VLOOKUP((ROW(I205)-15),'List of tables'!$A$4:$I$223,7,FALSE))</f>
        <v>Access data</v>
      </c>
    </row>
    <row r="204" spans="1:9" ht="27.95" customHeight="1">
      <c r="A204" s="37" t="str">
        <f>IF(ISNA(VLOOKUP((ROW(A206)-15),'List of tables'!$A$4:$I$223,2,FALSE))," ",VLOOKUP((ROW(A206)-15),'List of tables'!$A$4:$I$223,2,FALSE))</f>
        <v>DT-0064</v>
      </c>
      <c r="B204" s="11" t="str">
        <f>IF(ISNA(VLOOKUP((ROW(B206)-15),'List of tables'!$A$4:$I$223,3,FALSE))," ",VLOOKUP((ROW(B206)-15),'List of tables'!$A$4:$I$223,3,FALSE))</f>
        <v>Qualifications (Highest Level) by Age (11 Categories) by Sex</v>
      </c>
      <c r="C204" s="11" t="str">
        <f>IF(ISNA(VLOOKUP((ROW(I206)-15),'List of tables'!$A$4:$I$223,9,FALSE))," ",VLOOKUP((ROW(I206)-15),'List of tables'!$A$4:$I$223,9,FALSE))</f>
        <v>Usual residents</v>
      </c>
      <c r="D204" s="11" t="str">
        <f>IF(ISNA(VLOOKUP((ROW(D206)-15),'List of tables'!$A$4:$I$223,5,FALSE))," ",VLOOKUP((ROW(D206)-15),'List of tables'!$A$4:$I$223,5,FALSE))</f>
        <v>Local Government District</v>
      </c>
      <c r="E204" s="11" t="str">
        <f>IF(ISNA(VLOOKUP((ROW(E206)-15),'List of tables'!$A$4:$I$223,8,FALSE))," ",VLOOKUP((ROW(E206)-15),'List of tables'!$A$4:$I$223,8,FALSE))</f>
        <v>Flexible Table Builder</v>
      </c>
      <c r="F204" s="35" t="str">
        <f t="shared" si="5"/>
        <v>Access data</v>
      </c>
      <c r="H204" s="9" t="str">
        <f>IF(ISNA(VLOOKUP((ROW(H206)-15),'List of tables'!$A$4:$I$223,6,FALSE))," ",VLOOKUP((ROW(H206)-15),'List of tables'!$A$4:$I$223,6,FALSE))</f>
        <v>https://build.nisra.gov.uk/en/standard/DT-0064</v>
      </c>
      <c r="I204" s="9" t="str">
        <f>IF(ISNA(VLOOKUP((ROW(I206)-15),'List of tables'!$A$4:$I$223,7,FALSE))," ",VLOOKUP((ROW(I206)-15),'List of tables'!$A$4:$I$223,7,FALSE))</f>
        <v>Access data</v>
      </c>
    </row>
    <row r="205" spans="1:9" ht="27.95" customHeight="1">
      <c r="A205" s="37" t="str">
        <f>IF(ISNA(VLOOKUP((ROW(A207)-15),'List of tables'!$A$4:$I$223,2,FALSE))," ",VLOOKUP((ROW(A207)-15),'List of tables'!$A$4:$I$223,2,FALSE))</f>
        <v>DT-0065</v>
      </c>
      <c r="B205" s="11" t="str">
        <f>IF(ISNA(VLOOKUP((ROW(B207)-15),'List of tables'!$A$4:$I$223,3,FALSE))," ",VLOOKUP((ROW(B207)-15),'List of tables'!$A$4:$I$223,3,FALSE))</f>
        <v>Qualifications (Highest Level) by Economic Activity (9 Categories) by Age (11 Categories) by Sex</v>
      </c>
      <c r="C205" s="11" t="str">
        <f>IF(ISNA(VLOOKUP((ROW(I207)-15),'List of tables'!$A$4:$I$223,9,FALSE))," ",VLOOKUP((ROW(I207)-15),'List of tables'!$A$4:$I$223,9,FALSE))</f>
        <v>Usual residents</v>
      </c>
      <c r="D205" s="11" t="str">
        <f>IF(ISNA(VLOOKUP((ROW(D207)-15),'List of tables'!$A$4:$I$223,5,FALSE))," ",VLOOKUP((ROW(D207)-15),'List of tables'!$A$4:$I$223,5,FALSE))</f>
        <v>Local Government District</v>
      </c>
      <c r="E205" s="11" t="str">
        <f>IF(ISNA(VLOOKUP((ROW(E207)-15),'List of tables'!$A$4:$I$223,8,FALSE))," ",VLOOKUP((ROW(E207)-15),'List of tables'!$A$4:$I$223,8,FALSE))</f>
        <v>Flexible Table Builder</v>
      </c>
      <c r="F205" s="35" t="str">
        <f t="shared" ref="F205:F221" si="6">IF(LEN(H205)&lt;10,"",HYPERLINK(H205,I205))</f>
        <v>Access data</v>
      </c>
      <c r="H205" s="9" t="str">
        <f>IF(ISNA(VLOOKUP((ROW(H207)-15),'List of tables'!$A$4:$I$223,6,FALSE))," ",VLOOKUP((ROW(H207)-15),'List of tables'!$A$4:$I$223,6,FALSE))</f>
        <v>https://build.nisra.gov.uk/en/standard/DT-0065</v>
      </c>
      <c r="I205" s="9" t="str">
        <f>IF(ISNA(VLOOKUP((ROW(I207)-15),'List of tables'!$A$4:$I$223,7,FALSE))," ",VLOOKUP((ROW(I207)-15),'List of tables'!$A$4:$I$223,7,FALSE))</f>
        <v>Access data</v>
      </c>
    </row>
    <row r="206" spans="1:9" ht="27.95" customHeight="1">
      <c r="A206" s="37" t="str">
        <f>IF(ISNA(VLOOKUP((ROW(A208)-15),'List of tables'!$A$4:$I$223,2,FALSE))," ",VLOOKUP((ROW(A208)-15),'List of tables'!$A$4:$I$223,2,FALSE))</f>
        <v>DT-0066</v>
      </c>
      <c r="B206" s="11" t="str">
        <f>IF(ISNA(VLOOKUP((ROW(B208)-15),'List of tables'!$A$4:$I$223,3,FALSE))," ",VLOOKUP((ROW(B208)-15),'List of tables'!$A$4:$I$223,3,FALSE))</f>
        <v>Qualifications (Highest Level) by Ethnic Group by Age (7 Categories A)</v>
      </c>
      <c r="C206" s="11" t="str">
        <f>IF(ISNA(VLOOKUP((ROW(I208)-15),'List of tables'!$A$4:$I$223,9,FALSE))," ",VLOOKUP((ROW(I208)-15),'List of tables'!$A$4:$I$223,9,FALSE))</f>
        <v>Usual residents</v>
      </c>
      <c r="D206" s="11" t="str">
        <f>IF(ISNA(VLOOKUP((ROW(D208)-15),'List of tables'!$A$4:$I$223,5,FALSE))," ",VLOOKUP((ROW(D208)-15),'List of tables'!$A$4:$I$223,5,FALSE))</f>
        <v>Local Government District</v>
      </c>
      <c r="E206" s="11" t="str">
        <f>IF(ISNA(VLOOKUP((ROW(E208)-15),'List of tables'!$A$4:$I$223,8,FALSE))," ",VLOOKUP((ROW(E208)-15),'List of tables'!$A$4:$I$223,8,FALSE))</f>
        <v>Flexible Table Builder</v>
      </c>
      <c r="F206" s="35" t="str">
        <f t="shared" si="6"/>
        <v>Access data</v>
      </c>
      <c r="H206" s="9" t="str">
        <f>IF(ISNA(VLOOKUP((ROW(H208)-15),'List of tables'!$A$4:$I$223,6,FALSE))," ",VLOOKUP((ROW(H208)-15),'List of tables'!$A$4:$I$223,6,FALSE))</f>
        <v>https://build.nisra.gov.uk/en/standard/DT-0066</v>
      </c>
      <c r="I206" s="9" t="str">
        <f>IF(ISNA(VLOOKUP((ROW(I208)-15),'List of tables'!$A$4:$I$223,7,FALSE))," ",VLOOKUP((ROW(I208)-15),'List of tables'!$A$4:$I$223,7,FALSE))</f>
        <v>Access data</v>
      </c>
    </row>
    <row r="207" spans="1:9" ht="27.95" customHeight="1">
      <c r="A207" s="37" t="str">
        <f>IF(ISNA(VLOOKUP((ROW(A209)-15),'List of tables'!$A$4:$I$223,2,FALSE))," ",VLOOKUP((ROW(A209)-15),'List of tables'!$A$4:$I$223,2,FALSE))</f>
        <v>DT-0067</v>
      </c>
      <c r="B207" s="11" t="str">
        <f>IF(ISNA(VLOOKUP((ROW(B209)-15),'List of tables'!$A$4:$I$223,3,FALSE))," ",VLOOKUP((ROW(B209)-15),'List of tables'!$A$4:$I$223,3,FALSE))</f>
        <v>Qualifications (Highest Level) by Religion (8 Categories) by Age (11 Categories) by Sex</v>
      </c>
      <c r="C207" s="11" t="str">
        <f>IF(ISNA(VLOOKUP((ROW(I209)-15),'List of tables'!$A$4:$I$223,9,FALSE))," ",VLOOKUP((ROW(I209)-15),'List of tables'!$A$4:$I$223,9,FALSE))</f>
        <v>Usual residents</v>
      </c>
      <c r="D207" s="11" t="str">
        <f>IF(ISNA(VLOOKUP((ROW(D209)-15),'List of tables'!$A$4:$I$223,5,FALSE))," ",VLOOKUP((ROW(D209)-15),'List of tables'!$A$4:$I$223,5,FALSE))</f>
        <v>Local Government District</v>
      </c>
      <c r="E207" s="11" t="str">
        <f>IF(ISNA(VLOOKUP((ROW(E209)-15),'List of tables'!$A$4:$I$223,8,FALSE))," ",VLOOKUP((ROW(E209)-15),'List of tables'!$A$4:$I$223,8,FALSE))</f>
        <v>Flexible Table Builder</v>
      </c>
      <c r="F207" s="35" t="str">
        <f t="shared" si="6"/>
        <v>Access data</v>
      </c>
      <c r="H207" s="9" t="str">
        <f>IF(ISNA(VLOOKUP((ROW(H209)-15),'List of tables'!$A$4:$I$223,6,FALSE))," ",VLOOKUP((ROW(H209)-15),'List of tables'!$A$4:$I$223,6,FALSE))</f>
        <v>https://build.nisra.gov.uk/en/standard/DT-0067</v>
      </c>
      <c r="I207" s="9" t="str">
        <f>IF(ISNA(VLOOKUP((ROW(I209)-15),'List of tables'!$A$4:$I$223,7,FALSE))," ",VLOOKUP((ROW(I209)-15),'List of tables'!$A$4:$I$223,7,FALSE))</f>
        <v>Access data</v>
      </c>
    </row>
    <row r="208" spans="1:9" ht="27.95" customHeight="1">
      <c r="A208" s="37" t="str">
        <f>IF(ISNA(VLOOKUP((ROW(A210)-15),'List of tables'!$A$4:$I$223,2,FALSE))," ",VLOOKUP((ROW(A210)-15),'List of tables'!$A$4:$I$223,2,FALSE))</f>
        <v>DT-0068</v>
      </c>
      <c r="B208" s="11" t="str">
        <f>IF(ISNA(VLOOKUP((ROW(B210)-15),'List of tables'!$A$4:$I$223,3,FALSE))," ",VLOOKUP((ROW(B210)-15),'List of tables'!$A$4:$I$223,3,FALSE))</f>
        <v>Qualifications (Highest Level) by Religion or Religion Brought Up In by Age (11 Categories) by Sex</v>
      </c>
      <c r="C208" s="11" t="str">
        <f>IF(ISNA(VLOOKUP((ROW(I210)-15),'List of tables'!$A$4:$I$223,9,FALSE))," ",VLOOKUP((ROW(I210)-15),'List of tables'!$A$4:$I$223,9,FALSE))</f>
        <v>Usual residents</v>
      </c>
      <c r="D208" s="11" t="str">
        <f>IF(ISNA(VLOOKUP((ROW(D210)-15),'List of tables'!$A$4:$I$223,5,FALSE))," ",VLOOKUP((ROW(D210)-15),'List of tables'!$A$4:$I$223,5,FALSE))</f>
        <v>Local Government District</v>
      </c>
      <c r="E208" s="11" t="str">
        <f>IF(ISNA(VLOOKUP((ROW(E210)-15),'List of tables'!$A$4:$I$223,8,FALSE))," ",VLOOKUP((ROW(E210)-15),'List of tables'!$A$4:$I$223,8,FALSE))</f>
        <v>Flexible Table Builder</v>
      </c>
      <c r="F208" s="35" t="str">
        <f t="shared" si="6"/>
        <v>Access data</v>
      </c>
      <c r="H208" s="9" t="str">
        <f>IF(ISNA(VLOOKUP((ROW(H210)-15),'List of tables'!$A$4:$I$223,6,FALSE))," ",VLOOKUP((ROW(H210)-15),'List of tables'!$A$4:$I$223,6,FALSE))</f>
        <v>https://build.nisra.gov.uk/en/standard/DT-0068</v>
      </c>
      <c r="I208" s="9" t="str">
        <f>IF(ISNA(VLOOKUP((ROW(I210)-15),'List of tables'!$A$4:$I$223,7,FALSE))," ",VLOOKUP((ROW(I210)-15),'List of tables'!$A$4:$I$223,7,FALSE))</f>
        <v>Access data</v>
      </c>
    </row>
    <row r="209" spans="1:9" ht="27.95" customHeight="1">
      <c r="A209" s="37" t="str">
        <f>IF(ISNA(VLOOKUP((ROW(A211)-15),'List of tables'!$A$4:$I$223,2,FALSE))," ",VLOOKUP((ROW(A211)-15),'List of tables'!$A$4:$I$223,2,FALSE))</f>
        <v>DT-0069</v>
      </c>
      <c r="B209" s="11" t="str">
        <f>IF(ISNA(VLOOKUP((ROW(B211)-15),'List of tables'!$A$4:$I$223,3,FALSE))," ",VLOOKUP((ROW(B211)-15),'List of tables'!$A$4:$I$223,3,FALSE))</f>
        <v>Religion (19 Categories) by Age (19 Categories) by Sex</v>
      </c>
      <c r="C209" s="11" t="str">
        <f>IF(ISNA(VLOOKUP((ROW(I211)-15),'List of tables'!$A$4:$I$223,9,FALSE))," ",VLOOKUP((ROW(I211)-15),'List of tables'!$A$4:$I$223,9,FALSE))</f>
        <v>Usual residents</v>
      </c>
      <c r="D209" s="11" t="str">
        <f>IF(ISNA(VLOOKUP((ROW(D211)-15),'List of tables'!$A$4:$I$223,5,FALSE))," ",VLOOKUP((ROW(D211)-15),'List of tables'!$A$4:$I$223,5,FALSE))</f>
        <v>Local Government District</v>
      </c>
      <c r="E209" s="11" t="str">
        <f>IF(ISNA(VLOOKUP((ROW(E211)-15),'List of tables'!$A$4:$I$223,8,FALSE))," ",VLOOKUP((ROW(E211)-15),'List of tables'!$A$4:$I$223,8,FALSE))</f>
        <v>Flexible Table Builder</v>
      </c>
      <c r="F209" s="35" t="str">
        <f t="shared" si="6"/>
        <v>Access data</v>
      </c>
      <c r="H209" s="9" t="str">
        <f>IF(ISNA(VLOOKUP((ROW(H211)-15),'List of tables'!$A$4:$I$223,6,FALSE))," ",VLOOKUP((ROW(H211)-15),'List of tables'!$A$4:$I$223,6,FALSE))</f>
        <v>https://build.nisra.gov.uk/en/standard/DT-0069</v>
      </c>
      <c r="I209" s="9" t="str">
        <f>IF(ISNA(VLOOKUP((ROW(I211)-15),'List of tables'!$A$4:$I$223,7,FALSE))," ",VLOOKUP((ROW(I211)-15),'List of tables'!$A$4:$I$223,7,FALSE))</f>
        <v>Access data</v>
      </c>
    </row>
    <row r="210" spans="1:9" ht="27.95" customHeight="1">
      <c r="A210" s="37" t="str">
        <f>IF(ISNA(VLOOKUP((ROW(A212)-15),'List of tables'!$A$4:$I$223,2,FALSE))," ",VLOOKUP((ROW(A212)-15),'List of tables'!$A$4:$I$223,2,FALSE))</f>
        <v>DT-0070</v>
      </c>
      <c r="B210" s="11" t="str">
        <f>IF(ISNA(VLOOKUP((ROW(B212)-15),'List of tables'!$A$4:$I$223,3,FALSE))," ",VLOOKUP((ROW(B212)-15),'List of tables'!$A$4:$I$223,3,FALSE))</f>
        <v>Religion or Religion Brought Up In by Age (19 Categories) by Sex</v>
      </c>
      <c r="C210" s="11" t="str">
        <f>IF(ISNA(VLOOKUP((ROW(I212)-15),'List of tables'!$A$4:$I$223,9,FALSE))," ",VLOOKUP((ROW(I212)-15),'List of tables'!$A$4:$I$223,9,FALSE))</f>
        <v>Usual residents</v>
      </c>
      <c r="D210" s="11" t="str">
        <f>IF(ISNA(VLOOKUP((ROW(D212)-15),'List of tables'!$A$4:$I$223,5,FALSE))," ",VLOOKUP((ROW(D212)-15),'List of tables'!$A$4:$I$223,5,FALSE))</f>
        <v>Local Government District</v>
      </c>
      <c r="E210" s="11" t="str">
        <f>IF(ISNA(VLOOKUP((ROW(E212)-15),'List of tables'!$A$4:$I$223,8,FALSE))," ",VLOOKUP((ROW(E212)-15),'List of tables'!$A$4:$I$223,8,FALSE))</f>
        <v>Flexible Table Builder</v>
      </c>
      <c r="F210" s="35" t="str">
        <f t="shared" si="6"/>
        <v>Access data</v>
      </c>
      <c r="H210" s="9" t="str">
        <f>IF(ISNA(VLOOKUP((ROW(H212)-15),'List of tables'!$A$4:$I$223,6,FALSE))," ",VLOOKUP((ROW(H212)-15),'List of tables'!$A$4:$I$223,6,FALSE))</f>
        <v>https://build.nisra.gov.uk/en/standard/DT-0070</v>
      </c>
      <c r="I210" s="9" t="str">
        <f>IF(ISNA(VLOOKUP((ROW(I212)-15),'List of tables'!$A$4:$I$223,7,FALSE))," ",VLOOKUP((ROW(I212)-15),'List of tables'!$A$4:$I$223,7,FALSE))</f>
        <v>Access data</v>
      </c>
    </row>
    <row r="211" spans="1:9" ht="27.95" customHeight="1">
      <c r="A211" s="37" t="str">
        <f>IF(ISNA(VLOOKUP((ROW(A213)-15),'List of tables'!$A$4:$I$223,2,FALSE))," ",VLOOKUP((ROW(A213)-15),'List of tables'!$A$4:$I$223,2,FALSE))</f>
        <v>DT-0071</v>
      </c>
      <c r="B211" s="11" t="str">
        <f>IF(ISNA(VLOOKUP((ROW(B213)-15),'List of tables'!$A$4:$I$223,3,FALSE))," ",VLOOKUP((ROW(B213)-15),'List of tables'!$A$4:$I$223,3,FALSE))</f>
        <v>Rooms (Number)</v>
      </c>
      <c r="C211" s="11" t="str">
        <f>IF(ISNA(VLOOKUP((ROW(I213)-15),'List of tables'!$A$4:$I$223,9,FALSE))," ",VLOOKUP((ROW(I213)-15),'List of tables'!$A$4:$I$223,9,FALSE))</f>
        <v>Households</v>
      </c>
      <c r="D211" s="11" t="str">
        <f>IF(ISNA(VLOOKUP((ROW(D213)-15),'List of tables'!$A$4:$I$223,5,FALSE))," ",VLOOKUP((ROW(D213)-15),'List of tables'!$A$4:$I$223,5,FALSE))</f>
        <v>Local Government District</v>
      </c>
      <c r="E211" s="11" t="str">
        <f>IF(ISNA(VLOOKUP((ROW(E213)-15),'List of tables'!$A$4:$I$223,8,FALSE))," ",VLOOKUP((ROW(E213)-15),'List of tables'!$A$4:$I$223,8,FALSE))</f>
        <v>Flexible Table Builder</v>
      </c>
      <c r="F211" s="35" t="str">
        <f t="shared" si="6"/>
        <v>Access data</v>
      </c>
      <c r="H211" s="9" t="str">
        <f>IF(ISNA(VLOOKUP((ROW(H213)-15),'List of tables'!$A$4:$I$223,6,FALSE))," ",VLOOKUP((ROW(H213)-15),'List of tables'!$A$4:$I$223,6,FALSE))</f>
        <v>https://build.nisra.gov.uk/en/standard/DT-0071</v>
      </c>
      <c r="I211" s="9" t="str">
        <f>IF(ISNA(VLOOKUP((ROW(I213)-15),'List of tables'!$A$4:$I$223,7,FALSE))," ",VLOOKUP((ROW(I213)-15),'List of tables'!$A$4:$I$223,7,FALSE))</f>
        <v>Access data</v>
      </c>
    </row>
    <row r="212" spans="1:9" ht="27.95" customHeight="1">
      <c r="A212" s="37" t="str">
        <f>IF(ISNA(VLOOKUP((ROW(A214)-15),'List of tables'!$A$4:$I$223,2,FALSE))," ",VLOOKUP((ROW(A214)-15),'List of tables'!$A$4:$I$223,2,FALSE))</f>
        <v>DT-0072</v>
      </c>
      <c r="B212" s="11" t="str">
        <f>IF(ISNA(VLOOKUP((ROW(B214)-15),'List of tables'!$A$4:$I$223,3,FALSE))," ",VLOOKUP((ROW(B214)-15),'List of tables'!$A$4:$I$223,3,FALSE))</f>
        <v>Rooms (Occupancy Rating)</v>
      </c>
      <c r="C212" s="11" t="str">
        <f>IF(ISNA(VLOOKUP((ROW(I214)-15),'List of tables'!$A$4:$I$223,9,FALSE))," ",VLOOKUP((ROW(I214)-15),'List of tables'!$A$4:$I$223,9,FALSE))</f>
        <v>Households</v>
      </c>
      <c r="D212" s="11" t="str">
        <f>IF(ISNA(VLOOKUP((ROW(D214)-15),'List of tables'!$A$4:$I$223,5,FALSE))," ",VLOOKUP((ROW(D214)-15),'List of tables'!$A$4:$I$223,5,FALSE))</f>
        <v>Local Government District</v>
      </c>
      <c r="E212" s="11" t="str">
        <f>IF(ISNA(VLOOKUP((ROW(E214)-15),'List of tables'!$A$4:$I$223,8,FALSE))," ",VLOOKUP((ROW(E214)-15),'List of tables'!$A$4:$I$223,8,FALSE))</f>
        <v>Flexible Table Builder</v>
      </c>
      <c r="F212" s="35" t="str">
        <f t="shared" si="6"/>
        <v>Access data</v>
      </c>
      <c r="H212" s="9" t="str">
        <f>IF(ISNA(VLOOKUP((ROW(H214)-15),'List of tables'!$A$4:$I$223,6,FALSE))," ",VLOOKUP((ROW(H214)-15),'List of tables'!$A$4:$I$223,6,FALSE))</f>
        <v>https://build.nisra.gov.uk/en/standard/DT-0072</v>
      </c>
      <c r="I212" s="9" t="str">
        <f>IF(ISNA(VLOOKUP((ROW(I214)-15),'List of tables'!$A$4:$I$223,7,FALSE))," ",VLOOKUP((ROW(I214)-15),'List of tables'!$A$4:$I$223,7,FALSE))</f>
        <v>Access data</v>
      </c>
    </row>
    <row r="213" spans="1:9" ht="27.95" customHeight="1">
      <c r="A213" s="37" t="str">
        <f>IF(ISNA(VLOOKUP((ROW(A215)-15),'List of tables'!$A$4:$I$223,2,FALSE))," ",VLOOKUP((ROW(A215)-15),'List of tables'!$A$4:$I$223,2,FALSE))</f>
        <v>DT-0073</v>
      </c>
      <c r="B213" s="11" t="str">
        <f>IF(ISNA(VLOOKUP((ROW(B215)-15),'List of tables'!$A$4:$I$223,3,FALSE))," ",VLOOKUP((ROW(B215)-15),'List of tables'!$A$4:$I$223,3,FALSE))</f>
        <v>Rooms (Occupancy Rating) by Household Composition (14 Categories)</v>
      </c>
      <c r="C213" s="11" t="str">
        <f>IF(ISNA(VLOOKUP((ROW(I215)-15),'List of tables'!$A$4:$I$223,9,FALSE))," ",VLOOKUP((ROW(I215)-15),'List of tables'!$A$4:$I$223,9,FALSE))</f>
        <v>Households</v>
      </c>
      <c r="D213" s="11" t="str">
        <f>IF(ISNA(VLOOKUP((ROW(D215)-15),'List of tables'!$A$4:$I$223,5,FALSE))," ",VLOOKUP((ROW(D215)-15),'List of tables'!$A$4:$I$223,5,FALSE))</f>
        <v>Local Government District</v>
      </c>
      <c r="E213" s="11" t="str">
        <f>IF(ISNA(VLOOKUP((ROW(E215)-15),'List of tables'!$A$4:$I$223,8,FALSE))," ",VLOOKUP((ROW(E215)-15),'List of tables'!$A$4:$I$223,8,FALSE))</f>
        <v>Flexible Table Builder</v>
      </c>
      <c r="F213" s="35" t="str">
        <f t="shared" si="6"/>
        <v>Access data</v>
      </c>
      <c r="H213" s="9" t="str">
        <f>IF(ISNA(VLOOKUP((ROW(H215)-15),'List of tables'!$A$4:$I$223,6,FALSE))," ",VLOOKUP((ROW(H215)-15),'List of tables'!$A$4:$I$223,6,FALSE))</f>
        <v>https://build.nisra.gov.uk/en/standard/DT-0073</v>
      </c>
      <c r="I213" s="9" t="str">
        <f>IF(ISNA(VLOOKUP((ROW(I215)-15),'List of tables'!$A$4:$I$223,7,FALSE))," ",VLOOKUP((ROW(I215)-15),'List of tables'!$A$4:$I$223,7,FALSE))</f>
        <v>Access data</v>
      </c>
    </row>
    <row r="214" spans="1:9" ht="27.95" customHeight="1">
      <c r="A214" s="37" t="str">
        <f>IF(ISNA(VLOOKUP((ROW(A216)-15),'List of tables'!$A$4:$I$223,2,FALSE))," ",VLOOKUP((ROW(A216)-15),'List of tables'!$A$4:$I$223,2,FALSE))</f>
        <v>DT-0074</v>
      </c>
      <c r="B214" s="11" t="str">
        <f>IF(ISNA(VLOOKUP((ROW(B216)-15),'List of tables'!$A$4:$I$223,3,FALSE))," ",VLOOKUP((ROW(B216)-15),'List of tables'!$A$4:$I$223,3,FALSE))</f>
        <v>Rooms (Occupancy Rating) by Tenure (7 Categories)</v>
      </c>
      <c r="C214" s="11" t="str">
        <f>IF(ISNA(VLOOKUP((ROW(I216)-15),'List of tables'!$A$4:$I$223,9,FALSE))," ",VLOOKUP((ROW(I216)-15),'List of tables'!$A$4:$I$223,9,FALSE))</f>
        <v>Households</v>
      </c>
      <c r="D214" s="11" t="str">
        <f>IF(ISNA(VLOOKUP((ROW(D216)-15),'List of tables'!$A$4:$I$223,5,FALSE))," ",VLOOKUP((ROW(D216)-15),'List of tables'!$A$4:$I$223,5,FALSE))</f>
        <v>Local Government District</v>
      </c>
      <c r="E214" s="11" t="str">
        <f>IF(ISNA(VLOOKUP((ROW(E216)-15),'List of tables'!$A$4:$I$223,8,FALSE))," ",VLOOKUP((ROW(E216)-15),'List of tables'!$A$4:$I$223,8,FALSE))</f>
        <v>Flexible Table Builder</v>
      </c>
      <c r="F214" s="35" t="str">
        <f t="shared" si="6"/>
        <v>Access data</v>
      </c>
      <c r="H214" s="9" t="str">
        <f>IF(ISNA(VLOOKUP((ROW(H216)-15),'List of tables'!$A$4:$I$223,6,FALSE))," ",VLOOKUP((ROW(H216)-15),'List of tables'!$A$4:$I$223,6,FALSE))</f>
        <v>https://build.nisra.gov.uk/en/standard/DT-0074</v>
      </c>
      <c r="I214" s="9" t="str">
        <f>IF(ISNA(VLOOKUP((ROW(I216)-15),'List of tables'!$A$4:$I$223,7,FALSE))," ",VLOOKUP((ROW(I216)-15),'List of tables'!$A$4:$I$223,7,FALSE))</f>
        <v>Access data</v>
      </c>
    </row>
    <row r="215" spans="1:9" ht="27.95" customHeight="1">
      <c r="A215" s="37" t="str">
        <f>IF(ISNA(VLOOKUP((ROW(A217)-15),'List of tables'!$A$4:$I$223,2,FALSE))," ",VLOOKUP((ROW(A217)-15),'List of tables'!$A$4:$I$223,2,FALSE))</f>
        <v>DT-0075</v>
      </c>
      <c r="B215" s="11" t="str">
        <f>IF(ISNA(VLOOKUP((ROW(B217)-15),'List of tables'!$A$4:$I$223,3,FALSE))," ",VLOOKUP((ROW(B217)-15),'List of tables'!$A$4:$I$223,3,FALSE))</f>
        <v>Rooms (Persons per Room)</v>
      </c>
      <c r="C215" s="11" t="str">
        <f>IF(ISNA(VLOOKUP((ROW(I217)-15),'List of tables'!$A$4:$I$223,9,FALSE))," ",VLOOKUP((ROW(I217)-15),'List of tables'!$A$4:$I$223,9,FALSE))</f>
        <v>Households</v>
      </c>
      <c r="D215" s="11" t="str">
        <f>IF(ISNA(VLOOKUP((ROW(D217)-15),'List of tables'!$A$4:$I$223,5,FALSE))," ",VLOOKUP((ROW(D217)-15),'List of tables'!$A$4:$I$223,5,FALSE))</f>
        <v>Local Government District</v>
      </c>
      <c r="E215" s="11" t="str">
        <f>IF(ISNA(VLOOKUP((ROW(E217)-15),'List of tables'!$A$4:$I$223,8,FALSE))," ",VLOOKUP((ROW(E217)-15),'List of tables'!$A$4:$I$223,8,FALSE))</f>
        <v>Flexible Table Builder</v>
      </c>
      <c r="F215" s="35" t="str">
        <f t="shared" si="6"/>
        <v>Access data</v>
      </c>
      <c r="H215" s="9" t="str">
        <f>IF(ISNA(VLOOKUP((ROW(H217)-15),'List of tables'!$A$4:$I$223,6,FALSE))," ",VLOOKUP((ROW(H217)-15),'List of tables'!$A$4:$I$223,6,FALSE))</f>
        <v>https://build.nisra.gov.uk/en/standard/DT-0075</v>
      </c>
      <c r="I215" s="9" t="str">
        <f>IF(ISNA(VLOOKUP((ROW(I217)-15),'List of tables'!$A$4:$I$223,7,FALSE))," ",VLOOKUP((ROW(I217)-15),'List of tables'!$A$4:$I$223,7,FALSE))</f>
        <v>Access data</v>
      </c>
    </row>
    <row r="216" spans="1:9" ht="27.95" customHeight="1">
      <c r="A216" s="37" t="str">
        <f>IF(ISNA(VLOOKUP((ROW(A218)-15),'List of tables'!$A$4:$I$223,2,FALSE))," ",VLOOKUP((ROW(A218)-15),'List of tables'!$A$4:$I$223,2,FALSE))</f>
        <v>DT-0076</v>
      </c>
      <c r="B216" s="11" t="str">
        <f>IF(ISNA(VLOOKUP((ROW(B218)-15),'List of tables'!$A$4:$I$223,3,FALSE))," ",VLOOKUP((ROW(B218)-15),'List of tables'!$A$4:$I$223,3,FALSE))</f>
        <v>Sexual Orientation by Age (11 Categories) by Sex</v>
      </c>
      <c r="C216" s="11" t="str">
        <f>IF(ISNA(VLOOKUP((ROW(I218)-15),'List of tables'!$A$4:$I$223,9,FALSE))," ",VLOOKUP((ROW(I218)-15),'List of tables'!$A$4:$I$223,9,FALSE))</f>
        <v>Usual residents</v>
      </c>
      <c r="D216" s="11" t="str">
        <f>IF(ISNA(VLOOKUP((ROW(D218)-15),'List of tables'!$A$4:$I$223,5,FALSE))," ",VLOOKUP((ROW(D218)-15),'List of tables'!$A$4:$I$223,5,FALSE))</f>
        <v>Local Government District</v>
      </c>
      <c r="E216" s="11" t="str">
        <f>IF(ISNA(VLOOKUP((ROW(E218)-15),'List of tables'!$A$4:$I$223,8,FALSE))," ",VLOOKUP((ROW(E218)-15),'List of tables'!$A$4:$I$223,8,FALSE))</f>
        <v>Flexible Table Builder</v>
      </c>
      <c r="F216" s="35" t="str">
        <f t="shared" si="6"/>
        <v>Access data</v>
      </c>
      <c r="H216" s="9" t="str">
        <f>IF(ISNA(VLOOKUP((ROW(H218)-15),'List of tables'!$A$4:$I$223,6,FALSE))," ",VLOOKUP((ROW(H218)-15),'List of tables'!$A$4:$I$223,6,FALSE))</f>
        <v>https://build.nisra.gov.uk/en/standard/DT-0076</v>
      </c>
      <c r="I216" s="9" t="str">
        <f>IF(ISNA(VLOOKUP((ROW(I218)-15),'List of tables'!$A$4:$I$223,7,FALSE))," ",VLOOKUP((ROW(I218)-15),'List of tables'!$A$4:$I$223,7,FALSE))</f>
        <v>Access data</v>
      </c>
    </row>
    <row r="217" spans="1:9" ht="27.95" customHeight="1">
      <c r="A217" s="37" t="str">
        <f>IF(ISNA(VLOOKUP((ROW(A219)-15),'List of tables'!$A$4:$I$223,2,FALSE))," ",VLOOKUP((ROW(A219)-15),'List of tables'!$A$4:$I$223,2,FALSE))</f>
        <v>DT-0077</v>
      </c>
      <c r="B217" s="11" t="str">
        <f>IF(ISNA(VLOOKUP((ROW(B219)-15),'List of tables'!$A$4:$I$223,3,FALSE))," ",VLOOKUP((ROW(B219)-15),'List of tables'!$A$4:$I$223,3,FALSE))</f>
        <v>Tenure (7 Categories) by Central Heating (10 Categories)</v>
      </c>
      <c r="C217" s="11" t="str">
        <f>IF(ISNA(VLOOKUP((ROW(I219)-15),'List of tables'!$A$4:$I$223,9,FALSE))," ",VLOOKUP((ROW(I219)-15),'List of tables'!$A$4:$I$223,9,FALSE))</f>
        <v>Households</v>
      </c>
      <c r="D217" s="11" t="str">
        <f>IF(ISNA(VLOOKUP((ROW(D219)-15),'List of tables'!$A$4:$I$223,5,FALSE))," ",VLOOKUP((ROW(D219)-15),'List of tables'!$A$4:$I$223,5,FALSE))</f>
        <v>Local Government District</v>
      </c>
      <c r="E217" s="11" t="str">
        <f>IF(ISNA(VLOOKUP((ROW(E219)-15),'List of tables'!$A$4:$I$223,8,FALSE))," ",VLOOKUP((ROW(E219)-15),'List of tables'!$A$4:$I$223,8,FALSE))</f>
        <v>Flexible Table Builder</v>
      </c>
      <c r="F217" s="35" t="str">
        <f t="shared" si="6"/>
        <v>Access data</v>
      </c>
      <c r="H217" s="9" t="str">
        <f>IF(ISNA(VLOOKUP((ROW(H219)-15),'List of tables'!$A$4:$I$223,6,FALSE))," ",VLOOKUP((ROW(H219)-15),'List of tables'!$A$4:$I$223,6,FALSE))</f>
        <v>https://build.nisra.gov.uk/en/standard/DT-0077</v>
      </c>
      <c r="I217" s="9" t="str">
        <f>IF(ISNA(VLOOKUP((ROW(I219)-15),'List of tables'!$A$4:$I$223,7,FALSE))," ",VLOOKUP((ROW(I219)-15),'List of tables'!$A$4:$I$223,7,FALSE))</f>
        <v>Access data</v>
      </c>
    </row>
    <row r="218" spans="1:9" ht="27.95" customHeight="1">
      <c r="A218" s="37" t="str">
        <f>IF(ISNA(VLOOKUP((ROW(A220)-15),'List of tables'!$A$4:$I$223,2,FALSE))," ",VLOOKUP((ROW(A220)-15),'List of tables'!$A$4:$I$223,2,FALSE))</f>
        <v>DT-0078</v>
      </c>
      <c r="B218" s="11" t="str">
        <f>IF(ISNA(VLOOKUP((ROW(B220)-15),'List of tables'!$A$4:$I$223,3,FALSE))," ",VLOOKUP((ROW(B220)-15),'List of tables'!$A$4:$I$223,3,FALSE))</f>
        <v>Tenure (8 Categories) by Health in General by Health Problem or Disability (Long-term) by Age (19 Categories)</v>
      </c>
      <c r="C218" s="11" t="str">
        <f>IF(ISNA(VLOOKUP((ROW(I220)-15),'List of tables'!$A$4:$I$223,9,FALSE))," ",VLOOKUP((ROW(I220)-15),'List of tables'!$A$4:$I$223,9,FALSE))</f>
        <v>Usual residents</v>
      </c>
      <c r="D218" s="11" t="str">
        <f>IF(ISNA(VLOOKUP((ROW(D220)-15),'List of tables'!$A$4:$I$223,5,FALSE))," ",VLOOKUP((ROW(D220)-15),'List of tables'!$A$4:$I$223,5,FALSE))</f>
        <v>Local Government District</v>
      </c>
      <c r="E218" s="11" t="str">
        <f>IF(ISNA(VLOOKUP((ROW(E220)-15),'List of tables'!$A$4:$I$223,8,FALSE))," ",VLOOKUP((ROW(E220)-15),'List of tables'!$A$4:$I$223,8,FALSE))</f>
        <v>Flexible Table Builder</v>
      </c>
      <c r="F218" s="35" t="str">
        <f t="shared" si="6"/>
        <v>Access data</v>
      </c>
      <c r="H218" s="9" t="str">
        <f>IF(ISNA(VLOOKUP((ROW(H220)-15),'List of tables'!$A$4:$I$223,6,FALSE))," ",VLOOKUP((ROW(H220)-15),'List of tables'!$A$4:$I$223,6,FALSE))</f>
        <v>https://build.nisra.gov.uk/en/standard/DT-0078</v>
      </c>
      <c r="I218" s="9" t="str">
        <f>IF(ISNA(VLOOKUP((ROW(I220)-15),'List of tables'!$A$4:$I$223,7,FALSE))," ",VLOOKUP((ROW(I220)-15),'List of tables'!$A$4:$I$223,7,FALSE))</f>
        <v>Access data</v>
      </c>
    </row>
    <row r="219" spans="1:9" ht="27.95" customHeight="1">
      <c r="A219" s="37" t="str">
        <f>IF(ISNA(VLOOKUP((ROW(A221)-15),'List of tables'!$A$4:$I$223,2,FALSE))," ",VLOOKUP((ROW(A221)-15),'List of tables'!$A$4:$I$223,2,FALSE))</f>
        <v>DT-0079</v>
      </c>
      <c r="B219" s="11" t="str">
        <f>IF(ISNA(VLOOKUP((ROW(B221)-15),'List of tables'!$A$4:$I$223,3,FALSE))," ",VLOOKUP((ROW(B221)-15),'List of tables'!$A$4:$I$223,3,FALSE))</f>
        <v>Ulster-Scots (Ability) by Age (11 Categories) by Sex</v>
      </c>
      <c r="C219" s="11" t="str">
        <f>IF(ISNA(VLOOKUP((ROW(I221)-15),'List of tables'!$A$4:$I$223,9,FALSE))," ",VLOOKUP((ROW(I221)-15),'List of tables'!$A$4:$I$223,9,FALSE))</f>
        <v>Usual residents</v>
      </c>
      <c r="D219" s="11" t="str">
        <f>IF(ISNA(VLOOKUP((ROW(D221)-15),'List of tables'!$A$4:$I$223,5,FALSE))," ",VLOOKUP((ROW(D221)-15),'List of tables'!$A$4:$I$223,5,FALSE))</f>
        <v>Local Government District</v>
      </c>
      <c r="E219" s="11" t="str">
        <f>IF(ISNA(VLOOKUP((ROW(E221)-15),'List of tables'!$A$4:$I$223,8,FALSE))," ",VLOOKUP((ROW(E221)-15),'List of tables'!$A$4:$I$223,8,FALSE))</f>
        <v>Flexible Table Builder</v>
      </c>
      <c r="F219" s="35" t="str">
        <f t="shared" si="6"/>
        <v>Access data</v>
      </c>
      <c r="H219" s="9" t="str">
        <f>IF(ISNA(VLOOKUP((ROW(H221)-15),'List of tables'!$A$4:$I$223,6,FALSE))," ",VLOOKUP((ROW(H221)-15),'List of tables'!$A$4:$I$223,6,FALSE))</f>
        <v>https://build.nisra.gov.uk/en/standard/DT-0079</v>
      </c>
      <c r="I219" s="9" t="str">
        <f>IF(ISNA(VLOOKUP((ROW(I221)-15),'List of tables'!$A$4:$I$223,7,FALSE))," ",VLOOKUP((ROW(I221)-15),'List of tables'!$A$4:$I$223,7,FALSE))</f>
        <v>Access data</v>
      </c>
    </row>
    <row r="220" spans="1:9" ht="27.95" customHeight="1">
      <c r="A220" s="37" t="str">
        <f>IF(ISNA(VLOOKUP((ROW(A222)-15),'List of tables'!$A$4:$I$223,2,FALSE))," ",VLOOKUP((ROW(A222)-15),'List of tables'!$A$4:$I$223,2,FALSE))</f>
        <v>DT-0080</v>
      </c>
      <c r="B220" s="11" t="str">
        <f>IF(ISNA(VLOOKUP((ROW(B222)-15),'List of tables'!$A$4:$I$223,3,FALSE))," ",VLOOKUP((ROW(B222)-15),'List of tables'!$A$4:$I$223,3,FALSE))</f>
        <v>Ulster-Scots (Ability) by Religion (8 Categories) by Age (11 Categories) by Sex</v>
      </c>
      <c r="C220" s="11" t="str">
        <f>IF(ISNA(VLOOKUP((ROW(I222)-15),'List of tables'!$A$4:$I$223,9,FALSE))," ",VLOOKUP((ROW(I222)-15),'List of tables'!$A$4:$I$223,9,FALSE))</f>
        <v>Usual residents</v>
      </c>
      <c r="D220" s="11" t="str">
        <f>IF(ISNA(VLOOKUP((ROW(D222)-15),'List of tables'!$A$4:$I$223,5,FALSE))," ",VLOOKUP((ROW(D222)-15),'List of tables'!$A$4:$I$223,5,FALSE))</f>
        <v>Local Government District</v>
      </c>
      <c r="E220" s="11" t="str">
        <f>IF(ISNA(VLOOKUP((ROW(E222)-15),'List of tables'!$A$4:$I$223,8,FALSE))," ",VLOOKUP((ROW(E222)-15),'List of tables'!$A$4:$I$223,8,FALSE))</f>
        <v>Flexible Table Builder</v>
      </c>
      <c r="F220" s="35" t="str">
        <f t="shared" si="6"/>
        <v>Access data</v>
      </c>
      <c r="H220" s="9" t="str">
        <f>IF(ISNA(VLOOKUP((ROW(H222)-15),'List of tables'!$A$4:$I$223,6,FALSE))," ",VLOOKUP((ROW(H222)-15),'List of tables'!$A$4:$I$223,6,FALSE))</f>
        <v>https://build.nisra.gov.uk/en/standard/DT-0080</v>
      </c>
      <c r="I220" s="9" t="str">
        <f>IF(ISNA(VLOOKUP((ROW(I222)-15),'List of tables'!$A$4:$I$223,7,FALSE))," ",VLOOKUP((ROW(I222)-15),'List of tables'!$A$4:$I$223,7,FALSE))</f>
        <v>Access data</v>
      </c>
    </row>
    <row r="221" spans="1:9" ht="27.95" customHeight="1">
      <c r="A221" s="37" t="str">
        <f>IF(ISNA(VLOOKUP((ROW(A223)-15),'List of tables'!$A$4:$I$223,2,FALSE))," ",VLOOKUP((ROW(A223)-15),'List of tables'!$A$4:$I$223,2,FALSE))</f>
        <v>DT-0081</v>
      </c>
      <c r="B221" s="11" t="str">
        <f>IF(ISNA(VLOOKUP((ROW(B223)-15),'List of tables'!$A$4:$I$223,3,FALSE))," ",VLOOKUP((ROW(B223)-15),'List of tables'!$A$4:$I$223,3,FALSE))</f>
        <v>Ulster-Scots (Ability) by Religion or Religion Brought Up In by Age (11 Categories) by Sex</v>
      </c>
      <c r="C221" s="11" t="str">
        <f>IF(ISNA(VLOOKUP((ROW(I223)-15),'List of tables'!$A$4:$I$223,9,FALSE))," ",VLOOKUP((ROW(I223)-15),'List of tables'!$A$4:$I$223,9,FALSE))</f>
        <v>Usual residents</v>
      </c>
      <c r="D221" s="11" t="str">
        <f>IF(ISNA(VLOOKUP((ROW(D223)-15),'List of tables'!$A$4:$I$223,5,FALSE))," ",VLOOKUP((ROW(D223)-15),'List of tables'!$A$4:$I$223,5,FALSE))</f>
        <v>Local Government District</v>
      </c>
      <c r="E221" s="11" t="str">
        <f>IF(ISNA(VLOOKUP((ROW(E223)-15),'List of tables'!$A$4:$I$223,8,FALSE))," ",VLOOKUP((ROW(E223)-15),'List of tables'!$A$4:$I$223,8,FALSE))</f>
        <v>Flexible Table Builder</v>
      </c>
      <c r="F221" s="35" t="str">
        <f t="shared" si="6"/>
        <v>Access data</v>
      </c>
      <c r="H221" s="9" t="str">
        <f>IF(ISNA(VLOOKUP((ROW(H223)-15),'List of tables'!$A$4:$I$223,6,FALSE))," ",VLOOKUP((ROW(H223)-15),'List of tables'!$A$4:$I$223,6,FALSE))</f>
        <v>https://build.nisra.gov.uk/en/standard/DT-0081</v>
      </c>
      <c r="I221" s="9" t="str">
        <f>IF(ISNA(VLOOKUP((ROW(I223)-15),'List of tables'!$A$4:$I$223,7,FALSE))," ",VLOOKUP((ROW(I223)-15),'List of tables'!$A$4:$I$223,7,FALSE))</f>
        <v>Access data</v>
      </c>
    </row>
    <row r="222" spans="1:9" ht="27.95" customHeight="1">
      <c r="A222" s="37" t="str">
        <f>IF(ISNA(VLOOKUP((ROW(A224)-15),'List of tables'!$A$4:$I$223,2,FALSE))," ",VLOOKUP((ROW(A224)-15),'List of tables'!$A$4:$I$223,2,FALSE))</f>
        <v>PS-01</v>
      </c>
      <c r="B222" s="11" t="str">
        <f>IF(ISNA(VLOOKUP((ROW(B224)-15),'List of tables'!$A$4:$I$223,3,FALSE))," ",VLOOKUP((ROW(B224)-15),'List of tables'!$A$4:$I$223,3,FALSE))</f>
        <v>Usually resident population by five year age bands - persons (rounded)</v>
      </c>
      <c r="C222" s="11" t="str">
        <f>IF(ISNA(VLOOKUP((ROW(I224)-15),'List of tables'!$A$4:$I$223,9,FALSE))," ",VLOOKUP((ROW(I224)-15),'List of tables'!$A$4:$I$223,9,FALSE))</f>
        <v>All usual residents</v>
      </c>
      <c r="D222" s="11" t="str">
        <f>IF(ISNA(VLOOKUP((ROW(D224)-15),'List of tables'!$A$4:$I$223,5,FALSE))," ",VLOOKUP((ROW(D224)-15),'List of tables'!$A$4:$I$223,5,FALSE))</f>
        <v>Northern Ireland</v>
      </c>
      <c r="E222" s="11" t="str">
        <f>IF(ISNA(VLOOKUP((ROW(E224)-15),'List of tables'!$A$4:$I$223,8,FALSE))," ",VLOOKUP((ROW(E224)-15),'List of tables'!$A$4:$I$223,8,FALSE))</f>
        <v>Population and household estimates</v>
      </c>
      <c r="F222" s="35" t="str">
        <f t="shared" ref="F222:F228" si="7">IF(LEN(H222)&lt;10,"",HYPERLINK(H222,I222))</f>
        <v>Download file (Excel 228 KB)</v>
      </c>
      <c r="H222" s="9" t="str">
        <f>IF(ISNA(VLOOKUP((ROW(H224)-15),'List of tables'!$A$4:$I$223,6,FALSE))," ",VLOOKUP((ROW(H224)-15),'List of tables'!$A$4:$I$223,6,FALSE))</f>
        <v>https://www.nisra.gov.uk/system/files/statistics/census-2021-population-and-household-estimates-for-northern-ireland-tables-24-may-2022.xlsx</v>
      </c>
      <c r="I222" s="9" t="str">
        <f>IF(ISNA(VLOOKUP((ROW(I224)-15),'List of tables'!$A$4:$I$223,7,FALSE))," ",VLOOKUP((ROW(I224)-15),'List of tables'!$A$4:$I$223,7,FALSE))</f>
        <v>Download file (Excel 228 KB)</v>
      </c>
    </row>
    <row r="223" spans="1:9" ht="27.95" customHeight="1">
      <c r="A223" s="37" t="str">
        <f>IF(ISNA(VLOOKUP((ROW(A225)-15),'List of tables'!$A$4:$I$223,2,FALSE))," ",VLOOKUP((ROW(A225)-15),'List of tables'!$A$4:$I$223,2,FALSE))</f>
        <v>PS-02</v>
      </c>
      <c r="B223" s="11" t="str">
        <f>IF(ISNA(VLOOKUP((ROW(B225)-15),'List of tables'!$A$4:$I$223,3,FALSE))," ",VLOOKUP((ROW(B225)-15),'List of tables'!$A$4:$I$223,3,FALSE))</f>
        <v>Usually resident population by five year age bands - females (rounded)</v>
      </c>
      <c r="C223" s="11" t="str">
        <f>IF(ISNA(VLOOKUP((ROW(I225)-15),'List of tables'!$A$4:$I$223,9,FALSE))," ",VLOOKUP((ROW(I225)-15),'List of tables'!$A$4:$I$223,9,FALSE))</f>
        <v>All female usual residents</v>
      </c>
      <c r="D223" s="11" t="str">
        <f>IF(ISNA(VLOOKUP((ROW(D225)-15),'List of tables'!$A$4:$I$223,5,FALSE))," ",VLOOKUP((ROW(D225)-15),'List of tables'!$A$4:$I$223,5,FALSE))</f>
        <v>Northern Ireland</v>
      </c>
      <c r="E223" s="11" t="str">
        <f>IF(ISNA(VLOOKUP((ROW(E225)-15),'List of tables'!$A$4:$I$223,8,FALSE))," ",VLOOKUP((ROW(E225)-15),'List of tables'!$A$4:$I$223,8,FALSE))</f>
        <v>Population and household estimates</v>
      </c>
      <c r="F223" s="35" t="str">
        <f t="shared" si="7"/>
        <v>Download file (Excel 228 KB)</v>
      </c>
      <c r="H223" s="9" t="str">
        <f>IF(ISNA(VLOOKUP((ROW(H225)-15),'List of tables'!$A$4:$I$223,6,FALSE))," ",VLOOKUP((ROW(H225)-15),'List of tables'!$A$4:$I$223,6,FALSE))</f>
        <v>https://www.nisra.gov.uk/system/files/statistics/census-2021-population-and-household-estimates-for-northern-ireland-tables-24-may-2022.xlsx</v>
      </c>
      <c r="I223" s="9" t="str">
        <f>IF(ISNA(VLOOKUP((ROW(I225)-15),'List of tables'!$A$4:$I$223,7,FALSE))," ",VLOOKUP((ROW(I225)-15),'List of tables'!$A$4:$I$223,7,FALSE))</f>
        <v>Download file (Excel 228 KB)</v>
      </c>
    </row>
    <row r="224" spans="1:9" ht="27.95" customHeight="1">
      <c r="A224" s="37" t="str">
        <f>IF(ISNA(VLOOKUP((ROW(A226)-15),'List of tables'!$A$4:$I$223,2,FALSE))," ",VLOOKUP((ROW(A226)-15),'List of tables'!$A$4:$I$223,2,FALSE))</f>
        <v>PS-03</v>
      </c>
      <c r="B224" s="11" t="str">
        <f>IF(ISNA(VLOOKUP((ROW(B226)-15),'List of tables'!$A$4:$I$223,3,FALSE))," ",VLOOKUP((ROW(B226)-15),'List of tables'!$A$4:$I$223,3,FALSE))</f>
        <v>Usually resident population by five year age bands - males (rounded)</v>
      </c>
      <c r="C224" s="11" t="str">
        <f>IF(ISNA(VLOOKUP((ROW(I226)-15),'List of tables'!$A$4:$I$223,9,FALSE))," ",VLOOKUP((ROW(I226)-15),'List of tables'!$A$4:$I$223,9,FALSE))</f>
        <v>All male usual residents</v>
      </c>
      <c r="D224" s="11" t="str">
        <f>IF(ISNA(VLOOKUP((ROW(D226)-15),'List of tables'!$A$4:$I$223,5,FALSE))," ",VLOOKUP((ROW(D226)-15),'List of tables'!$A$4:$I$223,5,FALSE))</f>
        <v>Northern Ireland</v>
      </c>
      <c r="E224" s="11" t="str">
        <f>IF(ISNA(VLOOKUP((ROW(E226)-15),'List of tables'!$A$4:$I$223,8,FALSE))," ",VLOOKUP((ROW(E226)-15),'List of tables'!$A$4:$I$223,8,FALSE))</f>
        <v>Population and household estimates</v>
      </c>
      <c r="F224" s="35" t="str">
        <f t="shared" si="7"/>
        <v>Download file (Excel 228 KB)</v>
      </c>
      <c r="H224" s="9" t="str">
        <f>IF(ISNA(VLOOKUP((ROW(H226)-15),'List of tables'!$A$4:$I$223,6,FALSE))," ",VLOOKUP((ROW(H226)-15),'List of tables'!$A$4:$I$223,6,FALSE))</f>
        <v>https://www.nisra.gov.uk/system/files/statistics/census-2021-population-and-household-estimates-for-northern-ireland-tables-24-may-2022.xlsx</v>
      </c>
      <c r="I224" s="9" t="str">
        <f>IF(ISNA(VLOOKUP((ROW(I226)-15),'List of tables'!$A$4:$I$223,7,FALSE))," ",VLOOKUP((ROW(I226)-15),'List of tables'!$A$4:$I$223,7,FALSE))</f>
        <v>Download file (Excel 228 KB)</v>
      </c>
    </row>
    <row r="225" spans="1:9" ht="27.95" customHeight="1">
      <c r="A225" s="37" t="str">
        <f>IF(ISNA(VLOOKUP((ROW(A227)-15),'List of tables'!$A$4:$I$223,2,FALSE))," ",VLOOKUP((ROW(A227)-15),'List of tables'!$A$4:$I$223,2,FALSE))</f>
        <v>PS-04</v>
      </c>
      <c r="B225" s="11" t="str">
        <f>IF(ISNA(VLOOKUP((ROW(B227)-15),'List of tables'!$A$4:$I$223,3,FALSE))," ",VLOOKUP((ROW(B227)-15),'List of tables'!$A$4:$I$223,3,FALSE))</f>
        <v>Usually resident population by five year age bands and sex (rounded)</v>
      </c>
      <c r="C225" s="11" t="str">
        <f>IF(ISNA(VLOOKUP((ROW(I227)-15),'List of tables'!$A$4:$I$223,9,FALSE))," ",VLOOKUP((ROW(I227)-15),'List of tables'!$A$4:$I$223,9,FALSE))</f>
        <v>All usual residents</v>
      </c>
      <c r="D225" s="11" t="str">
        <f>IF(ISNA(VLOOKUP((ROW(D227)-15),'List of tables'!$A$4:$I$223,5,FALSE))," ",VLOOKUP((ROW(D227)-15),'List of tables'!$A$4:$I$223,5,FALSE))</f>
        <v>Northern Ireland</v>
      </c>
      <c r="E225" s="11" t="str">
        <f>IF(ISNA(VLOOKUP((ROW(E227)-15),'List of tables'!$A$4:$I$223,8,FALSE))," ",VLOOKUP((ROW(E227)-15),'List of tables'!$A$4:$I$223,8,FALSE))</f>
        <v>Population and household estimates</v>
      </c>
      <c r="F225" s="35" t="str">
        <f t="shared" si="7"/>
        <v>Download file (Excel 228 KB)</v>
      </c>
      <c r="H225" s="9" t="str">
        <f>IF(ISNA(VLOOKUP((ROW(H227)-15),'List of tables'!$A$4:$I$223,6,FALSE))," ",VLOOKUP((ROW(H227)-15),'List of tables'!$A$4:$I$223,6,FALSE))</f>
        <v>https://www.nisra.gov.uk/system/files/statistics/census-2021-population-and-household-estimates-for-northern-ireland-tables-24-may-2022.xlsx</v>
      </c>
      <c r="I225" s="9" t="str">
        <f>IF(ISNA(VLOOKUP((ROW(I227)-15),'List of tables'!$A$4:$I$223,7,FALSE))," ",VLOOKUP((ROW(I227)-15),'List of tables'!$A$4:$I$223,7,FALSE))</f>
        <v>Download file (Excel 228 KB)</v>
      </c>
    </row>
    <row r="226" spans="1:9" ht="27.95" customHeight="1">
      <c r="A226" s="37" t="str">
        <f>IF(ISNA(VLOOKUP((ROW(A228)-15),'List of tables'!$A$4:$I$223,2,FALSE))," ",VLOOKUP((ROW(A228)-15),'List of tables'!$A$4:$I$223,2,FALSE))</f>
        <v>PS-05</v>
      </c>
      <c r="B226" s="11" t="str">
        <f>IF(ISNA(VLOOKUP((ROW(B228)-15),'List of tables'!$A$4:$I$223,3,FALSE))," ",VLOOKUP((ROW(B228)-15),'List of tables'!$A$4:$I$223,3,FALSE))</f>
        <v>Sex ratio (males per 100 females) by five year age bands (rounded)</v>
      </c>
      <c r="C226" s="11" t="str">
        <f>IF(ISNA(VLOOKUP((ROW(I228)-15),'List of tables'!$A$4:$I$223,9,FALSE))," ",VLOOKUP((ROW(I228)-15),'List of tables'!$A$4:$I$223,9,FALSE))</f>
        <v>All usual residents</v>
      </c>
      <c r="D226" s="11" t="str">
        <f>IF(ISNA(VLOOKUP((ROW(D228)-15),'List of tables'!$A$4:$I$223,5,FALSE))," ",VLOOKUP((ROW(D228)-15),'List of tables'!$A$4:$I$223,5,FALSE))</f>
        <v>Northern Ireland</v>
      </c>
      <c r="E226" s="11" t="str">
        <f>IF(ISNA(VLOOKUP((ROW(E228)-15),'List of tables'!$A$4:$I$223,8,FALSE))," ",VLOOKUP((ROW(E228)-15),'List of tables'!$A$4:$I$223,8,FALSE))</f>
        <v>Population and household estimates</v>
      </c>
      <c r="F226" s="35" t="str">
        <f t="shared" si="7"/>
        <v>Download file (Excel 228 KB)</v>
      </c>
      <c r="H226" s="9" t="str">
        <f>IF(ISNA(VLOOKUP((ROW(H228)-15),'List of tables'!$A$4:$I$223,6,FALSE))," ",VLOOKUP((ROW(H228)-15),'List of tables'!$A$4:$I$223,6,FALSE))</f>
        <v>https://www.nisra.gov.uk/system/files/statistics/census-2021-population-and-household-estimates-for-northern-ireland-tables-24-may-2022.xlsx</v>
      </c>
      <c r="I226" s="9" t="str">
        <f>IF(ISNA(VLOOKUP((ROW(I228)-15),'List of tables'!$A$4:$I$223,7,FALSE))," ",VLOOKUP((ROW(I228)-15),'List of tables'!$A$4:$I$223,7,FALSE))</f>
        <v>Download file (Excel 228 KB)</v>
      </c>
    </row>
    <row r="227" spans="1:9" ht="27.95" customHeight="1">
      <c r="A227" s="37" t="str">
        <f>IF(ISNA(VLOOKUP((ROW(A229)-15),'List of tables'!$A$4:$I$223,2,FALSE))," ",VLOOKUP((ROW(A229)-15),'List of tables'!$A$4:$I$223,2,FALSE))</f>
        <v>PS-06</v>
      </c>
      <c r="B227" s="11" t="str">
        <f>IF(ISNA(VLOOKUP((ROW(B229)-15),'List of tables'!$A$4:$I$223,3,FALSE))," ",VLOOKUP((ROW(B229)-15),'List of tables'!$A$4:$I$223,3,FALSE))</f>
        <v>Usually resident population by broad age bands and sex (rounded)</v>
      </c>
      <c r="C227" s="11" t="str">
        <f>IF(ISNA(VLOOKUP((ROW(I229)-15),'List of tables'!$A$4:$I$223,9,FALSE))," ",VLOOKUP((ROW(I229)-15),'List of tables'!$A$4:$I$223,9,FALSE))</f>
        <v>All usual residents</v>
      </c>
      <c r="D227" s="11" t="str">
        <f>IF(ISNA(VLOOKUP((ROW(D229)-15),'List of tables'!$A$4:$I$223,5,FALSE))," ",VLOOKUP((ROW(D229)-15),'List of tables'!$A$4:$I$223,5,FALSE))</f>
        <v>Northern Ireland</v>
      </c>
      <c r="E227" s="11" t="str">
        <f>IF(ISNA(VLOOKUP((ROW(E229)-15),'List of tables'!$A$4:$I$223,8,FALSE))," ",VLOOKUP((ROW(E229)-15),'List of tables'!$A$4:$I$223,8,FALSE))</f>
        <v>Population and household estimates</v>
      </c>
      <c r="F227" s="35" t="str">
        <f t="shared" si="7"/>
        <v>Download file (Excel 228 KB)</v>
      </c>
      <c r="H227" s="9" t="str">
        <f>IF(ISNA(VLOOKUP((ROW(H229)-15),'List of tables'!$A$4:$I$223,6,FALSE))," ",VLOOKUP((ROW(H229)-15),'List of tables'!$A$4:$I$223,6,FALSE))</f>
        <v>https://www.nisra.gov.uk/system/files/statistics/census-2021-population-and-household-estimates-for-northern-ireland-tables-24-may-2022.xlsx</v>
      </c>
      <c r="I227" s="9" t="str">
        <f>IF(ISNA(VLOOKUP((ROW(I229)-15),'List of tables'!$A$4:$I$223,7,FALSE))," ",VLOOKUP((ROW(I229)-15),'List of tables'!$A$4:$I$223,7,FALSE))</f>
        <v>Download file (Excel 228 KB)</v>
      </c>
    </row>
    <row r="228" spans="1:9" ht="27.75" customHeight="1">
      <c r="A228" s="37" t="str">
        <f>IF(ISNA(VLOOKUP((ROW(A230)-15),'List of tables'!$A$4:$I$223,2,FALSE))," ",VLOOKUP((ROW(A230)-15),'List of tables'!$A$4:$I$223,2,FALSE))</f>
        <v>PS-07</v>
      </c>
      <c r="B228" s="11" t="str">
        <f>IF(ISNA(VLOOKUP((ROW(B230)-15),'List of tables'!$A$4:$I$223,3,FALSE))," ",VLOOKUP((ROW(B230)-15),'List of tables'!$A$4:$I$223,3,FALSE))</f>
        <v>Usually resident population by sex (rounded)</v>
      </c>
      <c r="C228" s="11" t="str">
        <f>IF(ISNA(VLOOKUP((ROW(I230)-15),'List of tables'!$A$4:$I$223,9,FALSE))," ",VLOOKUP((ROW(I230)-15),'List of tables'!$A$4:$I$223,9,FALSE))</f>
        <v>All usual residents</v>
      </c>
      <c r="D228" s="11" t="str">
        <f>IF(ISNA(VLOOKUP((ROW(D230)-15),'List of tables'!$A$4:$I$223,5,FALSE))," ",VLOOKUP((ROW(D230)-15),'List of tables'!$A$4:$I$223,5,FALSE))</f>
        <v>Northern Ireland</v>
      </c>
      <c r="E228" s="11" t="str">
        <f>IF(ISNA(VLOOKUP((ROW(E230)-15),'List of tables'!$A$4:$I$223,8,FALSE))," ",VLOOKUP((ROW(E230)-15),'List of tables'!$A$4:$I$223,8,FALSE))</f>
        <v>Population and household estimates</v>
      </c>
      <c r="F228" s="35" t="str">
        <f t="shared" si="7"/>
        <v>Download file (Excel 228 KB)</v>
      </c>
      <c r="H228" s="9" t="str">
        <f>IF(ISNA(VLOOKUP((ROW(H230)-15),'List of tables'!$A$4:$I$223,6,FALSE))," ",VLOOKUP((ROW(H230)-15),'List of tables'!$A$4:$I$223,6,FALSE))</f>
        <v>https://www.nisra.gov.uk/system/files/statistics/census-2021-population-and-household-estimates-for-northern-ireland-tables-24-may-2022.xlsx</v>
      </c>
      <c r="I228" s="9" t="str">
        <f>IF(ISNA(VLOOKUP((ROW(I230)-15),'List of tables'!$A$4:$I$223,7,FALSE))," ",VLOOKUP((ROW(I230)-15),'List of tables'!$A$4:$I$223,7,FALSE))</f>
        <v>Download file (Excel 228 KB)</v>
      </c>
    </row>
    <row r="229" spans="1:9" ht="27.75" customHeight="1">
      <c r="A229" s="37" t="str">
        <f>IF(ISNA(VLOOKUP((ROW(A231)-15),'List of tables'!$A$4:$I$223,2,FALSE))," ",VLOOKUP((ROW(A231)-15),'List of tables'!$A$4:$I$223,2,FALSE))</f>
        <v>PS-08</v>
      </c>
      <c r="B229" s="11" t="str">
        <f>IF(ISNA(VLOOKUP((ROW(B231)-15),'List of tables'!$A$4:$I$223,3,FALSE))," ",VLOOKUP((ROW(B231)-15),'List of tables'!$A$4:$I$223,3,FALSE))</f>
        <v>Usually resident population by residence type (rounded)</v>
      </c>
      <c r="C229" s="11" t="str">
        <f>IF(ISNA(VLOOKUP((ROW(I231)-15),'List of tables'!$A$4:$I$223,9,FALSE))," ",VLOOKUP((ROW(I231)-15),'List of tables'!$A$4:$I$223,9,FALSE))</f>
        <v>All usual residents</v>
      </c>
      <c r="D229" s="11" t="str">
        <f>IF(ISNA(VLOOKUP((ROW(D231)-15),'List of tables'!$A$4:$I$223,5,FALSE))," ",VLOOKUP((ROW(D231)-15),'List of tables'!$A$4:$I$223,5,FALSE))</f>
        <v>Northern Ireland</v>
      </c>
      <c r="E229" s="11" t="str">
        <f>IF(ISNA(VLOOKUP((ROW(E231)-15),'List of tables'!$A$4:$I$223,8,FALSE))," ",VLOOKUP((ROW(E231)-15),'List of tables'!$A$4:$I$223,8,FALSE))</f>
        <v>Population and household estimates</v>
      </c>
      <c r="F229" s="35" t="str">
        <f t="shared" ref="F229:F233" si="8">IF(LEN(H229)&lt;10,"",HYPERLINK(H229,I229))</f>
        <v>Download file (Excel 228 KB)</v>
      </c>
      <c r="H229" s="9" t="str">
        <f>IF(ISNA(VLOOKUP((ROW(H231)-15),'List of tables'!$A$4:$I$223,6,FALSE))," ",VLOOKUP((ROW(H231)-15),'List of tables'!$A$4:$I$223,6,FALSE))</f>
        <v>https://www.nisra.gov.uk/system/files/statistics/census-2021-population-and-household-estimates-for-northern-ireland-tables-24-may-2022.xlsx</v>
      </c>
      <c r="I229" s="9" t="str">
        <f>IF(ISNA(VLOOKUP((ROW(I231)-15),'List of tables'!$A$4:$I$223,7,FALSE))," ",VLOOKUP((ROW(I231)-15),'List of tables'!$A$4:$I$223,7,FALSE))</f>
        <v>Download file (Excel 228 KB)</v>
      </c>
    </row>
    <row r="230" spans="1:9" ht="27.75" customHeight="1">
      <c r="A230" s="37" t="str">
        <f>IF(ISNA(VLOOKUP((ROW(A232)-15),'List of tables'!$A$4:$I$223,2,FALSE))," ",VLOOKUP((ROW(A232)-15),'List of tables'!$A$4:$I$223,2,FALSE))</f>
        <v>PS-09</v>
      </c>
      <c r="B230" s="11" t="str">
        <f>IF(ISNA(VLOOKUP((ROW(B232)-15),'List of tables'!$A$4:$I$223,3,FALSE))," ",VLOOKUP((ROW(B232)-15),'List of tables'!$A$4:$I$223,3,FALSE))</f>
        <v>Average household size (rounded)</v>
      </c>
      <c r="C230" s="11" t="str">
        <f>IF(ISNA(VLOOKUP((ROW(I232)-15),'List of tables'!$A$4:$I$223,9,FALSE))," ",VLOOKUP((ROW(I232)-15),'List of tables'!$A$4:$I$223,9,FALSE))</f>
        <v>Usually resident population in households; All households</v>
      </c>
      <c r="D230" s="11" t="str">
        <f>IF(ISNA(VLOOKUP((ROW(D232)-15),'List of tables'!$A$4:$I$223,5,FALSE))," ",VLOOKUP((ROW(D232)-15),'List of tables'!$A$4:$I$223,5,FALSE))</f>
        <v>Northern Ireland</v>
      </c>
      <c r="E230" s="11" t="str">
        <f>IF(ISNA(VLOOKUP((ROW(E232)-15),'List of tables'!$A$4:$I$223,8,FALSE))," ",VLOOKUP((ROW(E232)-15),'List of tables'!$A$4:$I$223,8,FALSE))</f>
        <v>Population and household estimates</v>
      </c>
      <c r="F230" s="35" t="str">
        <f t="shared" si="8"/>
        <v>Download file (Excel 228 KB)</v>
      </c>
      <c r="H230" s="9" t="str">
        <f>IF(ISNA(VLOOKUP((ROW(H232)-15),'List of tables'!$A$4:$I$223,6,FALSE))," ",VLOOKUP((ROW(H232)-15),'List of tables'!$A$4:$I$223,6,FALSE))</f>
        <v>https://www.nisra.gov.uk/system/files/statistics/census-2021-population-and-household-estimates-for-northern-ireland-tables-24-may-2022.xlsx</v>
      </c>
      <c r="I230" s="9" t="str">
        <f>IF(ISNA(VLOOKUP((ROW(I232)-15),'List of tables'!$A$4:$I$223,7,FALSE))," ",VLOOKUP((ROW(I232)-15),'List of tables'!$A$4:$I$223,7,FALSE))</f>
        <v>Download file (Excel 228 KB)</v>
      </c>
    </row>
    <row r="231" spans="1:9" ht="27.75" customHeight="1">
      <c r="A231" s="37" t="str">
        <f>IF(ISNA(VLOOKUP((ROW(A233)-15),'List of tables'!$A$4:$I$223,2,FALSE))," ",VLOOKUP((ROW(A233)-15),'List of tables'!$A$4:$I$223,2,FALSE))</f>
        <v>PS-10</v>
      </c>
      <c r="B231" s="11" t="str">
        <f>IF(ISNA(VLOOKUP((ROW(B233)-15),'List of tables'!$A$4:$I$223,3,FALSE))," ",VLOOKUP((ROW(B233)-15),'List of tables'!$A$4:$I$223,3,FALSE))</f>
        <v>Population density (rounded)</v>
      </c>
      <c r="C231" s="11" t="str">
        <f>IF(ISNA(VLOOKUP((ROW(I233)-15),'List of tables'!$A$4:$I$223,9,FALSE))," ",VLOOKUP((ROW(I233)-15),'List of tables'!$A$4:$I$223,9,FALSE))</f>
        <v>All usual residents</v>
      </c>
      <c r="D231" s="11" t="str">
        <f>IF(ISNA(VLOOKUP((ROW(D233)-15),'List of tables'!$A$4:$I$223,5,FALSE))," ",VLOOKUP((ROW(D233)-15),'List of tables'!$A$4:$I$223,5,FALSE))</f>
        <v>Northern Ireland</v>
      </c>
      <c r="E231" s="11" t="str">
        <f>IF(ISNA(VLOOKUP((ROW(E233)-15),'List of tables'!$A$4:$I$223,8,FALSE))," ",VLOOKUP((ROW(E233)-15),'List of tables'!$A$4:$I$223,8,FALSE))</f>
        <v>Population and household estimates</v>
      </c>
      <c r="F231" s="35" t="str">
        <f t="shared" si="8"/>
        <v>Download file (Excel 228 KB)</v>
      </c>
      <c r="H231" s="9" t="str">
        <f>IF(ISNA(VLOOKUP((ROW(H233)-15),'List of tables'!$A$4:$I$223,6,FALSE))," ",VLOOKUP((ROW(H233)-15),'List of tables'!$A$4:$I$223,6,FALSE))</f>
        <v>https://www.nisra.gov.uk/system/files/statistics/census-2021-population-and-household-estimates-for-northern-ireland-tables-24-may-2022.xlsx</v>
      </c>
      <c r="I231" s="9" t="str">
        <f>IF(ISNA(VLOOKUP((ROW(I233)-15),'List of tables'!$A$4:$I$223,7,FALSE))," ",VLOOKUP((ROW(I233)-15),'List of tables'!$A$4:$I$223,7,FALSE))</f>
        <v>Download file (Excel 228 KB)</v>
      </c>
    </row>
    <row r="232" spans="1:9" ht="27.75" customHeight="1">
      <c r="A232" s="37" t="str">
        <f>IF(ISNA(VLOOKUP((ROW(A234)-15),'List of tables'!$A$4:$I$223,2,FALSE))," ",VLOOKUP((ROW(A234)-15),'List of tables'!$A$4:$I$223,2,FALSE))</f>
        <v>PS-11</v>
      </c>
      <c r="B232" s="11" t="str">
        <f>IF(ISNA(VLOOKUP((ROW(B234)-15),'List of tables'!$A$4:$I$223,3,FALSE))," ",VLOOKUP((ROW(B234)-15),'List of tables'!$A$4:$I$223,3,FALSE))</f>
        <v>Usually resident population by broad age bands and sex - 1851-2021 (rounded)</v>
      </c>
      <c r="C232" s="11" t="str">
        <f>IF(ISNA(VLOOKUP((ROW(I234)-15),'List of tables'!$A$4:$I$223,9,FALSE))," ",VLOOKUP((ROW(I234)-15),'List of tables'!$A$4:$I$223,9,FALSE))</f>
        <v>All usual residents</v>
      </c>
      <c r="D232" s="11" t="str">
        <f>IF(ISNA(VLOOKUP((ROW(D234)-15),'List of tables'!$A$4:$I$223,5,FALSE))," ",VLOOKUP((ROW(D234)-15),'List of tables'!$A$4:$I$223,5,FALSE))</f>
        <v>Northern Ireland</v>
      </c>
      <c r="E232" s="11" t="str">
        <f>IF(ISNA(VLOOKUP((ROW(E234)-15),'List of tables'!$A$4:$I$223,8,FALSE))," ",VLOOKUP((ROW(E234)-15),'List of tables'!$A$4:$I$223,8,FALSE))</f>
        <v>Population and household estimates</v>
      </c>
      <c r="F232" s="35" t="str">
        <f t="shared" si="8"/>
        <v>Download file (Excel 228 KB)</v>
      </c>
      <c r="H232" s="9" t="str">
        <f>IF(ISNA(VLOOKUP((ROW(H234)-15),'List of tables'!$A$4:$I$223,6,FALSE))," ",VLOOKUP((ROW(H234)-15),'List of tables'!$A$4:$I$223,6,FALSE))</f>
        <v>https://www.nisra.gov.uk/system/files/statistics/census-2021-population-and-household-estimates-for-northern-ireland-tables-24-may-2022.xlsx</v>
      </c>
      <c r="I232" s="9" t="str">
        <f>IF(ISNA(VLOOKUP((ROW(I234)-15),'List of tables'!$A$4:$I$223,7,FALSE))," ",VLOOKUP((ROW(I234)-15),'List of tables'!$A$4:$I$223,7,FALSE))</f>
        <v>Download file (Excel 228 KB)</v>
      </c>
    </row>
    <row r="233" spans="1:9" ht="27.75" customHeight="1">
      <c r="A233" s="37" t="str">
        <f>IF(ISNA(VLOOKUP((ROW(A235)-15),'List of tables'!$A$4:$I$223,2,FALSE))," ",VLOOKUP((ROW(A235)-15),'List of tables'!$A$4:$I$223,2,FALSE))</f>
        <v>PS-12</v>
      </c>
      <c r="B233" s="11" t="str">
        <f>IF(ISNA(VLOOKUP((ROW(B235)-15),'List of tables'!$A$4:$I$223,3,FALSE))," ",VLOOKUP((ROW(B235)-15),'List of tables'!$A$4:$I$223,3,FALSE))</f>
        <v>Households, household residents and average household size - 1851-2021 (rounded)</v>
      </c>
      <c r="C233" s="11" t="str">
        <f>IF(ISNA(VLOOKUP((ROW(I235)-15),'List of tables'!$A$4:$I$223,9,FALSE))," ",VLOOKUP((ROW(I235)-15),'List of tables'!$A$4:$I$223,9,FALSE))</f>
        <v>All households; All usual residents in households</v>
      </c>
      <c r="D233" s="11" t="str">
        <f>IF(ISNA(VLOOKUP((ROW(D235)-15),'List of tables'!$A$4:$I$223,5,FALSE))," ",VLOOKUP((ROW(D235)-15),'List of tables'!$A$4:$I$223,5,FALSE))</f>
        <v>Northern Ireland</v>
      </c>
      <c r="E233" s="11" t="str">
        <f>IF(ISNA(VLOOKUP((ROW(E235)-15),'List of tables'!$A$4:$I$223,8,FALSE))," ",VLOOKUP((ROW(E235)-15),'List of tables'!$A$4:$I$223,8,FALSE))</f>
        <v>Population and household estimates</v>
      </c>
      <c r="F233" s="35" t="str">
        <f t="shared" si="8"/>
        <v>Download file (Excel 228 KB)</v>
      </c>
      <c r="H233" s="9" t="str">
        <f>IF(ISNA(VLOOKUP((ROW(H235)-15),'List of tables'!$A$4:$I$223,6,FALSE))," ",VLOOKUP((ROW(H235)-15),'List of tables'!$A$4:$I$223,6,FALSE))</f>
        <v>https://www.nisra.gov.uk/system/files/statistics/census-2021-population-and-household-estimates-for-northern-ireland-tables-24-may-2022.xlsx</v>
      </c>
      <c r="I233" s="9" t="str">
        <f>IF(ISNA(VLOOKUP((ROW(I235)-15),'List of tables'!$A$4:$I$223,7,FALSE))," ",VLOOKUP((ROW(I235)-15),'List of tables'!$A$4:$I$223,7,FALSE))</f>
        <v>Download file (Excel 228 KB)</v>
      </c>
    </row>
  </sheetData>
  <pageMargins left="0.23622047244094491" right="0.23622047244094491" top="0.74803149606299213" bottom="0.74803149606299213" header="0.31496062992125984" footer="0.31496062992125984"/>
  <pageSetup paperSize="8" scale="86" orientation="landscape" r:id="rId1"/>
  <headerFooter alignWithMargins="0">
    <oddHeader>&amp;C&amp;"Arial,Bold"2011 Census Standard Output - Find table</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4"/>
  <sheetViews>
    <sheetView zoomScaleNormal="100" workbookViewId="0">
      <pane xSplit="1" ySplit="3" topLeftCell="B4" activePane="bottomRight" state="frozen"/>
      <selection activeCell="D125" sqref="D125"/>
      <selection pane="topRight" activeCell="D125" sqref="D125"/>
      <selection pane="bottomLeft" activeCell="D125" sqref="D125"/>
      <selection pane="bottomRight"/>
    </sheetView>
  </sheetViews>
  <sheetFormatPr defaultColWidth="9.140625" defaultRowHeight="12.75"/>
  <cols>
    <col min="1" max="1" width="5.28515625" style="31" customWidth="1"/>
    <col min="2" max="2" width="13.140625" style="31" bestFit="1" customWidth="1"/>
    <col min="3" max="3" width="69.42578125" style="31" customWidth="1"/>
    <col min="4" max="4" width="60.7109375" style="30" customWidth="1"/>
    <col min="5" max="5" width="55.5703125" style="31" customWidth="1"/>
    <col min="6" max="6" width="71.7109375" style="31" customWidth="1"/>
    <col min="7" max="7" width="25.85546875" style="31" customWidth="1"/>
    <col min="8" max="8" width="23.5703125" style="31" customWidth="1"/>
    <col min="9" max="9" width="46.5703125" style="31" customWidth="1"/>
    <col min="10" max="11" width="12.85546875" style="31" customWidth="1"/>
    <col min="12" max="12" width="13.140625" style="31" customWidth="1"/>
    <col min="13" max="13" width="9.140625" style="31" customWidth="1"/>
    <col min="14" max="14" width="9.140625" style="31"/>
    <col min="15" max="15" width="19.5703125" style="31" bestFit="1" customWidth="1"/>
    <col min="16" max="16384" width="9.140625" style="31"/>
  </cols>
  <sheetData>
    <row r="1" spans="1:15" ht="19.5">
      <c r="A1" s="38" t="s">
        <v>206</v>
      </c>
      <c r="C1" s="29"/>
    </row>
    <row r="3" spans="1:15" s="29" customFormat="1" ht="24.95" customHeight="1">
      <c r="A3" s="29">
        <v>0</v>
      </c>
      <c r="B3" s="29" t="s">
        <v>2</v>
      </c>
      <c r="C3" s="29" t="s">
        <v>1</v>
      </c>
      <c r="D3" s="29" t="s">
        <v>178</v>
      </c>
      <c r="E3" s="29" t="s">
        <v>18</v>
      </c>
      <c r="F3" s="29" t="s">
        <v>21</v>
      </c>
      <c r="G3" s="29" t="s">
        <v>357</v>
      </c>
      <c r="H3" s="29" t="s">
        <v>209</v>
      </c>
      <c r="I3" s="29" t="s">
        <v>34</v>
      </c>
    </row>
    <row r="4" spans="1:15" ht="30" customHeight="1">
      <c r="A4" s="31">
        <f>IF(AND(NOT(ISERR(FIND($M$4,D4))),NOT(ISERR(FIND($M$5,D4))),NOT(ISERR(FIND($M$6,D4))),NOT(ISERR(FIND($M$7,D4))) ),A3+1,A3)</f>
        <v>1</v>
      </c>
      <c r="B4" s="25" t="s">
        <v>44</v>
      </c>
      <c r="C4" s="25" t="s">
        <v>45</v>
      </c>
      <c r="D4" s="30" t="s">
        <v>25</v>
      </c>
      <c r="E4" s="25" t="s">
        <v>992</v>
      </c>
      <c r="F4" s="34" t="s">
        <v>143</v>
      </c>
      <c r="G4" s="50" t="s">
        <v>994</v>
      </c>
      <c r="H4" s="44" t="s">
        <v>210</v>
      </c>
      <c r="I4" s="33" t="s">
        <v>35</v>
      </c>
      <c r="L4" s="32" t="s">
        <v>3</v>
      </c>
      <c r="M4" s="31" t="str">
        <f>IF('Find table'!V8=0," ",'Find table'!V8)</f>
        <v/>
      </c>
      <c r="O4" s="31" t="s">
        <v>20</v>
      </c>
    </row>
    <row r="5" spans="1:15" ht="30" customHeight="1">
      <c r="A5" s="31">
        <f t="shared" ref="A5:A68" si="0">IF(AND(NOT(ISERR(FIND($M$4,D5))),NOT(ISERR(FIND($M$5,D5))),NOT(ISERR(FIND($M$6,D5))),NOT(ISERR(FIND($M$7,D5))) ),A4+1,A4)</f>
        <v>2</v>
      </c>
      <c r="B5" s="25" t="s">
        <v>46</v>
      </c>
      <c r="C5" s="25" t="s">
        <v>212</v>
      </c>
      <c r="D5" s="30" t="s">
        <v>189</v>
      </c>
      <c r="E5" s="25" t="s">
        <v>984</v>
      </c>
      <c r="F5" s="34" t="s">
        <v>144</v>
      </c>
      <c r="G5" s="50" t="s">
        <v>995</v>
      </c>
      <c r="H5" s="44" t="s">
        <v>210</v>
      </c>
      <c r="I5" s="33" t="s">
        <v>35</v>
      </c>
      <c r="L5" s="32" t="s">
        <v>4</v>
      </c>
      <c r="M5" s="31" t="str">
        <f>IF('Find table'!V9=0," ",'Find table'!V9)</f>
        <v/>
      </c>
    </row>
    <row r="6" spans="1:15" ht="30" customHeight="1">
      <c r="A6" s="31">
        <f t="shared" si="0"/>
        <v>3</v>
      </c>
      <c r="B6" s="25" t="s">
        <v>47</v>
      </c>
      <c r="C6" s="25" t="s">
        <v>213</v>
      </c>
      <c r="D6" s="30" t="s">
        <v>183</v>
      </c>
      <c r="E6" s="25" t="s">
        <v>128</v>
      </c>
      <c r="F6" s="34" t="s">
        <v>145</v>
      </c>
      <c r="G6" s="50" t="s">
        <v>347</v>
      </c>
      <c r="H6" s="44" t="s">
        <v>210</v>
      </c>
      <c r="I6" s="33" t="s">
        <v>124</v>
      </c>
      <c r="L6" s="32" t="s">
        <v>5</v>
      </c>
      <c r="M6" s="31" t="str">
        <f>IF('Find table'!V10=0," ",'Find table'!V10)</f>
        <v/>
      </c>
    </row>
    <row r="7" spans="1:15" ht="30" customHeight="1">
      <c r="A7" s="31">
        <f t="shared" si="0"/>
        <v>4</v>
      </c>
      <c r="B7" s="25" t="s">
        <v>48</v>
      </c>
      <c r="C7" s="25" t="s">
        <v>214</v>
      </c>
      <c r="D7" s="30" t="s">
        <v>184</v>
      </c>
      <c r="E7" s="25" t="s">
        <v>128</v>
      </c>
      <c r="F7" s="34" t="s">
        <v>146</v>
      </c>
      <c r="G7" s="50" t="s">
        <v>347</v>
      </c>
      <c r="H7" s="44" t="s">
        <v>210</v>
      </c>
      <c r="I7" s="33" t="s">
        <v>125</v>
      </c>
      <c r="L7" s="32" t="s">
        <v>5</v>
      </c>
      <c r="M7" s="31" t="str">
        <f>IF('Find table'!V11=0," ",'Find table'!V11)</f>
        <v/>
      </c>
    </row>
    <row r="8" spans="1:15" ht="30" customHeight="1">
      <c r="A8" s="31">
        <f t="shared" si="0"/>
        <v>5</v>
      </c>
      <c r="B8" s="25" t="s">
        <v>49</v>
      </c>
      <c r="C8" s="25" t="s">
        <v>50</v>
      </c>
      <c r="D8" s="30" t="s">
        <v>179</v>
      </c>
      <c r="E8" s="25" t="s">
        <v>984</v>
      </c>
      <c r="F8" s="34" t="s">
        <v>147</v>
      </c>
      <c r="G8" s="50" t="s">
        <v>996</v>
      </c>
      <c r="H8" s="44" t="s">
        <v>210</v>
      </c>
      <c r="I8" s="33" t="s">
        <v>35</v>
      </c>
    </row>
    <row r="9" spans="1:15" ht="30" customHeight="1">
      <c r="A9" s="31">
        <f t="shared" si="0"/>
        <v>6</v>
      </c>
      <c r="B9" s="25" t="s">
        <v>51</v>
      </c>
      <c r="C9" s="25" t="s">
        <v>52</v>
      </c>
      <c r="D9" s="30" t="s">
        <v>26</v>
      </c>
      <c r="E9" s="25" t="s">
        <v>128</v>
      </c>
      <c r="F9" s="34" t="s">
        <v>148</v>
      </c>
      <c r="G9" s="50" t="s">
        <v>350</v>
      </c>
      <c r="H9" s="44" t="s">
        <v>210</v>
      </c>
      <c r="I9" s="33" t="s">
        <v>35</v>
      </c>
    </row>
    <row r="10" spans="1:15" ht="30" customHeight="1">
      <c r="A10" s="31">
        <f t="shared" si="0"/>
        <v>7</v>
      </c>
      <c r="B10" s="25" t="s">
        <v>53</v>
      </c>
      <c r="C10" s="25" t="s">
        <v>0</v>
      </c>
      <c r="D10" s="30" t="s">
        <v>31</v>
      </c>
      <c r="E10" s="25" t="s">
        <v>984</v>
      </c>
      <c r="F10" s="34" t="s">
        <v>149</v>
      </c>
      <c r="G10" s="50" t="s">
        <v>997</v>
      </c>
      <c r="H10" s="44" t="s">
        <v>210</v>
      </c>
      <c r="I10" s="33" t="s">
        <v>35</v>
      </c>
    </row>
    <row r="11" spans="1:15" ht="30" customHeight="1">
      <c r="A11" s="31">
        <f t="shared" si="0"/>
        <v>8</v>
      </c>
      <c r="B11" s="25" t="s">
        <v>54</v>
      </c>
      <c r="C11" s="25" t="s">
        <v>55</v>
      </c>
      <c r="D11" s="30" t="s">
        <v>199</v>
      </c>
      <c r="E11" s="25" t="s">
        <v>128</v>
      </c>
      <c r="F11" s="34" t="s">
        <v>150</v>
      </c>
      <c r="G11" s="50" t="s">
        <v>998</v>
      </c>
      <c r="H11" s="44" t="s">
        <v>210</v>
      </c>
      <c r="I11" s="33" t="s">
        <v>35</v>
      </c>
    </row>
    <row r="12" spans="1:15" ht="38.25">
      <c r="A12" s="31">
        <f t="shared" si="0"/>
        <v>9</v>
      </c>
      <c r="B12" s="25" t="s">
        <v>56</v>
      </c>
      <c r="C12" s="25" t="s">
        <v>57</v>
      </c>
      <c r="D12" s="30" t="s">
        <v>192</v>
      </c>
      <c r="E12" s="25" t="s">
        <v>993</v>
      </c>
      <c r="F12" s="34" t="s">
        <v>151</v>
      </c>
      <c r="G12" s="50" t="s">
        <v>999</v>
      </c>
      <c r="H12" s="44" t="s">
        <v>210</v>
      </c>
      <c r="I12" s="33" t="s">
        <v>35</v>
      </c>
    </row>
    <row r="13" spans="1:15" ht="30" customHeight="1">
      <c r="A13" s="31">
        <f t="shared" si="0"/>
        <v>10</v>
      </c>
      <c r="B13" s="25" t="s">
        <v>58</v>
      </c>
      <c r="C13" s="25" t="s">
        <v>59</v>
      </c>
      <c r="D13" s="30" t="s">
        <v>193</v>
      </c>
      <c r="E13" s="25" t="s">
        <v>984</v>
      </c>
      <c r="F13" s="34" t="s">
        <v>152</v>
      </c>
      <c r="G13" s="50" t="s">
        <v>1000</v>
      </c>
      <c r="H13" s="44" t="s">
        <v>210</v>
      </c>
      <c r="I13" s="33" t="s">
        <v>35</v>
      </c>
    </row>
    <row r="14" spans="1:15" ht="30" customHeight="1">
      <c r="A14" s="31">
        <f t="shared" si="0"/>
        <v>11</v>
      </c>
      <c r="B14" s="25" t="s">
        <v>60</v>
      </c>
      <c r="C14" s="25" t="s">
        <v>61</v>
      </c>
      <c r="D14" s="30" t="s">
        <v>194</v>
      </c>
      <c r="E14" s="25" t="s">
        <v>22</v>
      </c>
      <c r="F14" s="34" t="s">
        <v>153</v>
      </c>
      <c r="G14" s="50" t="s">
        <v>1001</v>
      </c>
      <c r="H14" s="44" t="s">
        <v>210</v>
      </c>
      <c r="I14" s="33" t="s">
        <v>35</v>
      </c>
    </row>
    <row r="15" spans="1:15" ht="30" customHeight="1">
      <c r="A15" s="31">
        <f t="shared" si="0"/>
        <v>12</v>
      </c>
      <c r="B15" s="25" t="s">
        <v>62</v>
      </c>
      <c r="C15" s="25" t="s">
        <v>63</v>
      </c>
      <c r="D15" s="30" t="s">
        <v>185</v>
      </c>
      <c r="E15" s="25" t="s">
        <v>128</v>
      </c>
      <c r="F15" s="34" t="s">
        <v>154</v>
      </c>
      <c r="G15" s="50" t="s">
        <v>347</v>
      </c>
      <c r="H15" s="44" t="s">
        <v>210</v>
      </c>
      <c r="I15" s="33" t="s">
        <v>235</v>
      </c>
    </row>
    <row r="16" spans="1:15" ht="30" customHeight="1">
      <c r="A16" s="31">
        <f t="shared" si="0"/>
        <v>13</v>
      </c>
      <c r="B16" s="25" t="s">
        <v>64</v>
      </c>
      <c r="C16" s="25" t="s">
        <v>65</v>
      </c>
      <c r="D16" s="30" t="s">
        <v>191</v>
      </c>
      <c r="E16" s="25" t="s">
        <v>128</v>
      </c>
      <c r="F16" s="34" t="s">
        <v>155</v>
      </c>
      <c r="G16" s="50" t="s">
        <v>349</v>
      </c>
      <c r="H16" s="44" t="s">
        <v>210</v>
      </c>
      <c r="I16" s="33" t="s">
        <v>235</v>
      </c>
      <c r="J16" s="34"/>
      <c r="M16" s="34"/>
    </row>
    <row r="17" spans="1:13" ht="30" customHeight="1">
      <c r="A17" s="31">
        <f t="shared" si="0"/>
        <v>14</v>
      </c>
      <c r="B17" s="25" t="s">
        <v>66</v>
      </c>
      <c r="C17" s="25" t="s">
        <v>67</v>
      </c>
      <c r="D17" s="30" t="s">
        <v>30</v>
      </c>
      <c r="E17" s="25" t="s">
        <v>375</v>
      </c>
      <c r="F17" s="34" t="s">
        <v>156</v>
      </c>
      <c r="G17" s="50" t="s">
        <v>376</v>
      </c>
      <c r="H17" s="44" t="s">
        <v>210</v>
      </c>
      <c r="I17" s="33" t="s">
        <v>35</v>
      </c>
      <c r="J17" s="34"/>
      <c r="M17" s="34"/>
    </row>
    <row r="18" spans="1:13" ht="30" customHeight="1">
      <c r="A18" s="31">
        <f t="shared" si="0"/>
        <v>15</v>
      </c>
      <c r="B18" s="25" t="s">
        <v>68</v>
      </c>
      <c r="C18" s="25" t="s">
        <v>69</v>
      </c>
      <c r="D18" s="30" t="s">
        <v>29</v>
      </c>
      <c r="E18" s="25" t="s">
        <v>984</v>
      </c>
      <c r="F18" s="34" t="s">
        <v>157</v>
      </c>
      <c r="G18" s="50" t="s">
        <v>1001</v>
      </c>
      <c r="H18" s="44" t="s">
        <v>210</v>
      </c>
      <c r="I18" s="33" t="s">
        <v>35</v>
      </c>
      <c r="J18" s="34"/>
      <c r="M18" s="34"/>
    </row>
    <row r="19" spans="1:13" ht="30" customHeight="1">
      <c r="A19" s="31">
        <f t="shared" si="0"/>
        <v>16</v>
      </c>
      <c r="B19" s="25" t="s">
        <v>70</v>
      </c>
      <c r="C19" s="25" t="s">
        <v>205</v>
      </c>
      <c r="D19" s="30" t="s">
        <v>180</v>
      </c>
      <c r="E19" s="25" t="s">
        <v>984</v>
      </c>
      <c r="F19" s="34" t="s">
        <v>158</v>
      </c>
      <c r="G19" s="50" t="s">
        <v>1002</v>
      </c>
      <c r="H19" s="44" t="s">
        <v>210</v>
      </c>
      <c r="I19" s="33" t="s">
        <v>35</v>
      </c>
      <c r="J19" s="34"/>
      <c r="M19" s="34"/>
    </row>
    <row r="20" spans="1:13" ht="30" customHeight="1">
      <c r="A20" s="31">
        <f t="shared" si="0"/>
        <v>17</v>
      </c>
      <c r="B20" s="25" t="s">
        <v>71</v>
      </c>
      <c r="C20" s="25" t="s">
        <v>72</v>
      </c>
      <c r="D20" s="30" t="s">
        <v>181</v>
      </c>
      <c r="E20" s="25" t="s">
        <v>128</v>
      </c>
      <c r="F20" s="34" t="s">
        <v>159</v>
      </c>
      <c r="G20" s="50" t="s">
        <v>353</v>
      </c>
      <c r="H20" s="44" t="s">
        <v>210</v>
      </c>
      <c r="I20" s="33" t="s">
        <v>35</v>
      </c>
      <c r="J20" s="34"/>
      <c r="M20" s="34"/>
    </row>
    <row r="21" spans="1:13" ht="30" customHeight="1">
      <c r="A21" s="31">
        <f t="shared" si="0"/>
        <v>18</v>
      </c>
      <c r="B21" s="25" t="s">
        <v>513</v>
      </c>
      <c r="C21" s="25" t="s">
        <v>514</v>
      </c>
      <c r="D21" s="30" t="s">
        <v>593</v>
      </c>
      <c r="E21" s="25" t="s">
        <v>22</v>
      </c>
      <c r="F21" s="51" t="s">
        <v>566</v>
      </c>
      <c r="G21" s="50" t="s">
        <v>354</v>
      </c>
      <c r="H21" s="44" t="s">
        <v>210</v>
      </c>
      <c r="I21" s="33" t="s">
        <v>35</v>
      </c>
      <c r="J21" s="34"/>
      <c r="M21" s="34"/>
    </row>
    <row r="22" spans="1:13" ht="30" customHeight="1">
      <c r="A22" s="31">
        <f t="shared" si="0"/>
        <v>19</v>
      </c>
      <c r="B22" s="25" t="s">
        <v>73</v>
      </c>
      <c r="C22" s="25" t="s">
        <v>74</v>
      </c>
      <c r="D22" s="30" t="s">
        <v>190</v>
      </c>
      <c r="E22" s="25" t="s">
        <v>22</v>
      </c>
      <c r="F22" s="34" t="s">
        <v>160</v>
      </c>
      <c r="G22" s="50" t="s">
        <v>347</v>
      </c>
      <c r="H22" s="44" t="s">
        <v>210</v>
      </c>
      <c r="I22" s="33" t="s">
        <v>35</v>
      </c>
      <c r="J22" s="34"/>
      <c r="M22" s="34"/>
    </row>
    <row r="23" spans="1:13" ht="30" customHeight="1">
      <c r="A23" s="31">
        <f t="shared" si="0"/>
        <v>20</v>
      </c>
      <c r="B23" s="25" t="s">
        <v>75</v>
      </c>
      <c r="C23" s="25" t="s">
        <v>217</v>
      </c>
      <c r="D23" s="30" t="s">
        <v>873</v>
      </c>
      <c r="E23" s="25" t="s">
        <v>984</v>
      </c>
      <c r="F23" s="34" t="s">
        <v>161</v>
      </c>
      <c r="G23" s="50" t="s">
        <v>1003</v>
      </c>
      <c r="H23" s="44" t="s">
        <v>210</v>
      </c>
      <c r="I23" s="33" t="s">
        <v>35</v>
      </c>
      <c r="J23" s="34"/>
      <c r="M23" s="34"/>
    </row>
    <row r="24" spans="1:13" ht="30" customHeight="1">
      <c r="A24" s="31">
        <f t="shared" si="0"/>
        <v>21</v>
      </c>
      <c r="B24" s="25" t="s">
        <v>76</v>
      </c>
      <c r="C24" s="25" t="s">
        <v>218</v>
      </c>
      <c r="D24" s="30" t="s">
        <v>874</v>
      </c>
      <c r="E24" s="25" t="s">
        <v>128</v>
      </c>
      <c r="F24" s="34" t="s">
        <v>162</v>
      </c>
      <c r="G24" s="50" t="s">
        <v>355</v>
      </c>
      <c r="H24" s="44" t="s">
        <v>210</v>
      </c>
      <c r="I24" s="33" t="s">
        <v>35</v>
      </c>
      <c r="J24" s="34"/>
      <c r="M24" s="34"/>
    </row>
    <row r="25" spans="1:13" ht="30" customHeight="1">
      <c r="A25" s="31">
        <f t="shared" si="0"/>
        <v>22</v>
      </c>
      <c r="B25" s="25" t="s">
        <v>77</v>
      </c>
      <c r="C25" s="25" t="s">
        <v>219</v>
      </c>
      <c r="D25" s="30" t="s">
        <v>875</v>
      </c>
      <c r="E25" s="25" t="s">
        <v>984</v>
      </c>
      <c r="F25" s="34" t="s">
        <v>163</v>
      </c>
      <c r="G25" s="50" t="s">
        <v>1004</v>
      </c>
      <c r="H25" s="44" t="s">
        <v>210</v>
      </c>
      <c r="I25" s="33" t="s">
        <v>35</v>
      </c>
      <c r="J25" s="34"/>
      <c r="M25" s="34"/>
    </row>
    <row r="26" spans="1:13" ht="30" customHeight="1">
      <c r="A26" s="31">
        <f t="shared" si="0"/>
        <v>23</v>
      </c>
      <c r="B26" s="25" t="s">
        <v>515</v>
      </c>
      <c r="C26" s="25" t="s">
        <v>516</v>
      </c>
      <c r="D26" s="30" t="s">
        <v>876</v>
      </c>
      <c r="E26" s="25" t="s">
        <v>22</v>
      </c>
      <c r="F26" s="51" t="s">
        <v>567</v>
      </c>
      <c r="G26" s="50" t="s">
        <v>350</v>
      </c>
      <c r="H26" s="44" t="s">
        <v>210</v>
      </c>
      <c r="I26" s="33" t="s">
        <v>35</v>
      </c>
      <c r="J26" s="34"/>
      <c r="M26" s="34"/>
    </row>
    <row r="27" spans="1:13" ht="30" customHeight="1">
      <c r="A27" s="31">
        <f t="shared" si="0"/>
        <v>24</v>
      </c>
      <c r="B27" s="25" t="s">
        <v>377</v>
      </c>
      <c r="C27" s="25" t="s">
        <v>378</v>
      </c>
      <c r="D27" s="30" t="s">
        <v>878</v>
      </c>
      <c r="E27" s="25" t="s">
        <v>984</v>
      </c>
      <c r="F27" s="34" t="s">
        <v>433</v>
      </c>
      <c r="G27" s="50" t="s">
        <v>1005</v>
      </c>
      <c r="H27" s="44" t="s">
        <v>210</v>
      </c>
      <c r="I27" s="33" t="s">
        <v>231</v>
      </c>
      <c r="J27" s="34"/>
      <c r="M27" s="34"/>
    </row>
    <row r="28" spans="1:13" ht="30" customHeight="1">
      <c r="A28" s="31">
        <f t="shared" si="0"/>
        <v>25</v>
      </c>
      <c r="B28" s="25" t="s">
        <v>379</v>
      </c>
      <c r="C28" s="25" t="s">
        <v>380</v>
      </c>
      <c r="D28" s="30" t="s">
        <v>479</v>
      </c>
      <c r="E28" s="25" t="s">
        <v>984</v>
      </c>
      <c r="F28" s="34" t="s">
        <v>434</v>
      </c>
      <c r="G28" s="50" t="s">
        <v>1006</v>
      </c>
      <c r="H28" s="44" t="s">
        <v>210</v>
      </c>
      <c r="I28" s="33" t="s">
        <v>440</v>
      </c>
      <c r="J28" s="34"/>
      <c r="M28" s="34"/>
    </row>
    <row r="29" spans="1:13" ht="30" customHeight="1">
      <c r="A29" s="31">
        <f t="shared" si="0"/>
        <v>26</v>
      </c>
      <c r="B29" s="25" t="s">
        <v>381</v>
      </c>
      <c r="C29" s="25" t="s">
        <v>382</v>
      </c>
      <c r="D29" s="30" t="s">
        <v>480</v>
      </c>
      <c r="E29" s="25" t="s">
        <v>984</v>
      </c>
      <c r="F29" s="34" t="s">
        <v>435</v>
      </c>
      <c r="G29" s="50" t="s">
        <v>1054</v>
      </c>
      <c r="H29" s="44" t="s">
        <v>210</v>
      </c>
      <c r="I29" s="33" t="s">
        <v>231</v>
      </c>
      <c r="J29" s="52"/>
      <c r="L29" s="34"/>
      <c r="M29" s="34"/>
    </row>
    <row r="30" spans="1:13" ht="30" customHeight="1">
      <c r="A30" s="31">
        <f t="shared" si="0"/>
        <v>27</v>
      </c>
      <c r="B30" s="25" t="s">
        <v>383</v>
      </c>
      <c r="C30" s="25" t="s">
        <v>384</v>
      </c>
      <c r="D30" s="30" t="s">
        <v>481</v>
      </c>
      <c r="E30" s="25" t="s">
        <v>128</v>
      </c>
      <c r="F30" s="34" t="s">
        <v>436</v>
      </c>
      <c r="G30" s="50" t="s">
        <v>350</v>
      </c>
      <c r="H30" s="44" t="s">
        <v>210</v>
      </c>
      <c r="I30" s="33" t="s">
        <v>441</v>
      </c>
      <c r="J30" s="52"/>
      <c r="L30" s="34"/>
    </row>
    <row r="31" spans="1:13" ht="30" customHeight="1">
      <c r="A31" s="31">
        <f t="shared" si="0"/>
        <v>28</v>
      </c>
      <c r="B31" s="25" t="s">
        <v>385</v>
      </c>
      <c r="C31" s="25" t="s">
        <v>386</v>
      </c>
      <c r="D31" s="30" t="s">
        <v>482</v>
      </c>
      <c r="E31" s="25" t="s">
        <v>128</v>
      </c>
      <c r="F31" s="34" t="s">
        <v>437</v>
      </c>
      <c r="G31" s="50" t="s">
        <v>346</v>
      </c>
      <c r="H31" s="44" t="s">
        <v>210</v>
      </c>
      <c r="I31" s="33" t="s">
        <v>231</v>
      </c>
      <c r="J31" s="34"/>
      <c r="M31" s="34"/>
    </row>
    <row r="32" spans="1:13" ht="30" customHeight="1">
      <c r="A32" s="31">
        <f t="shared" si="0"/>
        <v>29</v>
      </c>
      <c r="B32" s="25" t="s">
        <v>387</v>
      </c>
      <c r="C32" s="25" t="s">
        <v>388</v>
      </c>
      <c r="D32" s="30" t="s">
        <v>483</v>
      </c>
      <c r="E32" s="25" t="s">
        <v>984</v>
      </c>
      <c r="F32" s="34" t="s">
        <v>438</v>
      </c>
      <c r="G32" s="50" t="s">
        <v>1007</v>
      </c>
      <c r="H32" s="44" t="s">
        <v>210</v>
      </c>
      <c r="I32" s="33" t="s">
        <v>441</v>
      </c>
      <c r="J32" s="34"/>
      <c r="M32" s="34"/>
    </row>
    <row r="33" spans="1:13" ht="30" customHeight="1">
      <c r="A33" s="31">
        <f t="shared" si="0"/>
        <v>30</v>
      </c>
      <c r="B33" s="25" t="s">
        <v>389</v>
      </c>
      <c r="C33" s="25" t="s">
        <v>390</v>
      </c>
      <c r="D33" s="30" t="s">
        <v>484</v>
      </c>
      <c r="E33" s="25" t="s">
        <v>984</v>
      </c>
      <c r="F33" s="34" t="s">
        <v>439</v>
      </c>
      <c r="G33" s="50" t="s">
        <v>1008</v>
      </c>
      <c r="H33" s="44" t="s">
        <v>210</v>
      </c>
      <c r="I33" s="33" t="s">
        <v>442</v>
      </c>
      <c r="J33" s="34"/>
      <c r="M33" s="34"/>
    </row>
    <row r="34" spans="1:13" ht="30" customHeight="1">
      <c r="A34" s="31">
        <f t="shared" si="0"/>
        <v>31</v>
      </c>
      <c r="B34" s="25" t="s">
        <v>517</v>
      </c>
      <c r="C34" s="25" t="s">
        <v>518</v>
      </c>
      <c r="D34" s="30" t="s">
        <v>597</v>
      </c>
      <c r="E34" s="25" t="s">
        <v>986</v>
      </c>
      <c r="F34" s="51" t="s">
        <v>568</v>
      </c>
      <c r="G34" s="50" t="s">
        <v>1009</v>
      </c>
      <c r="H34" s="44" t="s">
        <v>210</v>
      </c>
      <c r="I34" s="33" t="s">
        <v>35</v>
      </c>
      <c r="J34" s="34"/>
      <c r="M34" s="34"/>
    </row>
    <row r="35" spans="1:13" ht="30" customHeight="1">
      <c r="A35" s="31">
        <f t="shared" si="0"/>
        <v>32</v>
      </c>
      <c r="B35" s="25" t="s">
        <v>519</v>
      </c>
      <c r="C35" s="25" t="s">
        <v>520</v>
      </c>
      <c r="D35" s="30" t="s">
        <v>877</v>
      </c>
      <c r="E35" s="25" t="s">
        <v>986</v>
      </c>
      <c r="F35" s="51" t="s">
        <v>569</v>
      </c>
      <c r="G35" s="50" t="s">
        <v>1010</v>
      </c>
      <c r="H35" s="44" t="s">
        <v>210</v>
      </c>
      <c r="I35" s="33" t="s">
        <v>35</v>
      </c>
      <c r="J35" s="34"/>
      <c r="M35" s="34"/>
    </row>
    <row r="36" spans="1:13" ht="30" customHeight="1">
      <c r="A36" s="31">
        <f t="shared" si="0"/>
        <v>33</v>
      </c>
      <c r="B36" s="25" t="s">
        <v>521</v>
      </c>
      <c r="C36" s="25" t="s">
        <v>522</v>
      </c>
      <c r="D36" s="30" t="s">
        <v>590</v>
      </c>
      <c r="E36" s="25" t="s">
        <v>128</v>
      </c>
      <c r="F36" s="51" t="s">
        <v>570</v>
      </c>
      <c r="G36" s="50" t="s">
        <v>359</v>
      </c>
      <c r="H36" s="44" t="s">
        <v>210</v>
      </c>
      <c r="I36" s="33" t="s">
        <v>442</v>
      </c>
      <c r="J36" s="34"/>
      <c r="M36" s="34"/>
    </row>
    <row r="37" spans="1:13" ht="30" customHeight="1">
      <c r="A37" s="31">
        <f t="shared" si="0"/>
        <v>34</v>
      </c>
      <c r="B37" s="25" t="s">
        <v>78</v>
      </c>
      <c r="C37" s="25" t="s">
        <v>79</v>
      </c>
      <c r="D37" s="30" t="s">
        <v>32</v>
      </c>
      <c r="E37" s="25" t="s">
        <v>984</v>
      </c>
      <c r="F37" s="34" t="s">
        <v>164</v>
      </c>
      <c r="G37" s="50" t="s">
        <v>1011</v>
      </c>
      <c r="H37" s="44" t="s">
        <v>233</v>
      </c>
      <c r="I37" s="33" t="s">
        <v>35</v>
      </c>
      <c r="J37" s="34"/>
      <c r="M37" s="34"/>
    </row>
    <row r="38" spans="1:13" ht="30" customHeight="1">
      <c r="A38" s="31">
        <f t="shared" si="0"/>
        <v>35</v>
      </c>
      <c r="B38" s="25" t="s">
        <v>523</v>
      </c>
      <c r="C38" s="25" t="s">
        <v>524</v>
      </c>
      <c r="D38" s="30" t="s">
        <v>599</v>
      </c>
      <c r="E38" s="25" t="s">
        <v>22</v>
      </c>
      <c r="F38" s="51" t="s">
        <v>571</v>
      </c>
      <c r="G38" s="50" t="s">
        <v>356</v>
      </c>
      <c r="H38" s="44" t="s">
        <v>233</v>
      </c>
      <c r="I38" s="33" t="s">
        <v>35</v>
      </c>
      <c r="J38" s="34"/>
      <c r="M38" s="34"/>
    </row>
    <row r="39" spans="1:13" ht="30" customHeight="1">
      <c r="A39" s="31">
        <f t="shared" si="0"/>
        <v>36</v>
      </c>
      <c r="B39" s="25" t="s">
        <v>391</v>
      </c>
      <c r="C39" s="25" t="s">
        <v>392</v>
      </c>
      <c r="D39" s="30" t="s">
        <v>492</v>
      </c>
      <c r="E39" s="25" t="s">
        <v>128</v>
      </c>
      <c r="F39" s="34" t="s">
        <v>443</v>
      </c>
      <c r="G39" s="50" t="s">
        <v>346</v>
      </c>
      <c r="H39" s="44" t="s">
        <v>233</v>
      </c>
      <c r="I39" s="33" t="s">
        <v>231</v>
      </c>
      <c r="J39" s="34"/>
      <c r="M39" s="34"/>
    </row>
    <row r="40" spans="1:13" ht="30" customHeight="1">
      <c r="A40" s="31">
        <f t="shared" si="0"/>
        <v>37</v>
      </c>
      <c r="B40" s="25" t="s">
        <v>80</v>
      </c>
      <c r="C40" s="25" t="s">
        <v>81</v>
      </c>
      <c r="D40" s="30" t="s">
        <v>493</v>
      </c>
      <c r="E40" s="25" t="s">
        <v>984</v>
      </c>
      <c r="F40" s="34" t="s">
        <v>165</v>
      </c>
      <c r="G40" s="50" t="s">
        <v>1012</v>
      </c>
      <c r="H40" s="44" t="s">
        <v>233</v>
      </c>
      <c r="I40" s="33" t="s">
        <v>36</v>
      </c>
      <c r="J40" s="34"/>
      <c r="M40" s="34"/>
    </row>
    <row r="41" spans="1:13" ht="30" customHeight="1">
      <c r="A41" s="31">
        <f t="shared" si="0"/>
        <v>38</v>
      </c>
      <c r="B41" s="25" t="s">
        <v>393</v>
      </c>
      <c r="C41" s="25" t="s">
        <v>394</v>
      </c>
      <c r="D41" s="30" t="s">
        <v>495</v>
      </c>
      <c r="E41" s="25" t="s">
        <v>984</v>
      </c>
      <c r="F41" s="34" t="s">
        <v>444</v>
      </c>
      <c r="G41" s="50" t="s">
        <v>1013</v>
      </c>
      <c r="H41" s="44" t="s">
        <v>233</v>
      </c>
      <c r="I41" s="33" t="s">
        <v>36</v>
      </c>
      <c r="J41" s="34"/>
      <c r="M41" s="34"/>
    </row>
    <row r="42" spans="1:13" ht="30" customHeight="1">
      <c r="A42" s="31">
        <f t="shared" si="0"/>
        <v>39</v>
      </c>
      <c r="B42" s="25" t="s">
        <v>82</v>
      </c>
      <c r="C42" s="25" t="s">
        <v>83</v>
      </c>
      <c r="D42" s="30" t="s">
        <v>494</v>
      </c>
      <c r="E42" s="25" t="s">
        <v>984</v>
      </c>
      <c r="F42" s="34" t="s">
        <v>166</v>
      </c>
      <c r="G42" s="50" t="s">
        <v>1014</v>
      </c>
      <c r="H42" s="44" t="s">
        <v>233</v>
      </c>
      <c r="I42" s="33" t="s">
        <v>36</v>
      </c>
      <c r="J42" s="34"/>
      <c r="M42" s="34"/>
    </row>
    <row r="43" spans="1:13" ht="30" customHeight="1">
      <c r="A43" s="31">
        <f t="shared" si="0"/>
        <v>40</v>
      </c>
      <c r="B43" s="25" t="s">
        <v>395</v>
      </c>
      <c r="C43" s="25" t="s">
        <v>396</v>
      </c>
      <c r="D43" s="30" t="s">
        <v>496</v>
      </c>
      <c r="E43" s="25" t="s">
        <v>984</v>
      </c>
      <c r="F43" s="34" t="s">
        <v>445</v>
      </c>
      <c r="G43" s="50" t="s">
        <v>1015</v>
      </c>
      <c r="H43" s="44" t="s">
        <v>233</v>
      </c>
      <c r="I43" s="33" t="s">
        <v>36</v>
      </c>
      <c r="J43" s="34"/>
      <c r="M43" s="34"/>
    </row>
    <row r="44" spans="1:13" ht="30" customHeight="1">
      <c r="A44" s="31">
        <f t="shared" si="0"/>
        <v>41</v>
      </c>
      <c r="B44" s="25" t="s">
        <v>284</v>
      </c>
      <c r="C44" s="25" t="s">
        <v>285</v>
      </c>
      <c r="D44" s="30" t="s">
        <v>286</v>
      </c>
      <c r="E44" s="25" t="s">
        <v>128</v>
      </c>
      <c r="F44" s="34" t="s">
        <v>345</v>
      </c>
      <c r="G44" s="50" t="s">
        <v>351</v>
      </c>
      <c r="H44" s="44" t="s">
        <v>233</v>
      </c>
      <c r="I44" s="33" t="s">
        <v>231</v>
      </c>
      <c r="J44" s="34"/>
      <c r="M44" s="34"/>
    </row>
    <row r="45" spans="1:13" ht="30" customHeight="1">
      <c r="A45" s="31">
        <f t="shared" si="0"/>
        <v>42</v>
      </c>
      <c r="B45" s="25" t="s">
        <v>84</v>
      </c>
      <c r="C45" s="25" t="s">
        <v>85</v>
      </c>
      <c r="D45" s="30" t="s">
        <v>27</v>
      </c>
      <c r="E45" s="25" t="s">
        <v>984</v>
      </c>
      <c r="F45" s="34" t="s">
        <v>167</v>
      </c>
      <c r="G45" s="50" t="s">
        <v>1020</v>
      </c>
      <c r="H45" s="44" t="s">
        <v>233</v>
      </c>
      <c r="I45" s="33" t="s">
        <v>36</v>
      </c>
      <c r="J45" s="52"/>
      <c r="L45" s="34"/>
    </row>
    <row r="46" spans="1:13" ht="30" customHeight="1">
      <c r="A46" s="31">
        <f t="shared" si="0"/>
        <v>43</v>
      </c>
      <c r="B46" s="25" t="s">
        <v>525</v>
      </c>
      <c r="C46" s="25" t="s">
        <v>526</v>
      </c>
      <c r="D46" s="30" t="s">
        <v>594</v>
      </c>
      <c r="E46" s="25" t="s">
        <v>22</v>
      </c>
      <c r="F46" s="51" t="s">
        <v>572</v>
      </c>
      <c r="G46" s="50" t="s">
        <v>352</v>
      </c>
      <c r="H46" s="44" t="s">
        <v>233</v>
      </c>
      <c r="I46" s="33" t="s">
        <v>36</v>
      </c>
      <c r="J46" s="52"/>
      <c r="L46" s="34"/>
    </row>
    <row r="47" spans="1:13" ht="30" customHeight="1">
      <c r="A47" s="31">
        <f t="shared" si="0"/>
        <v>44</v>
      </c>
      <c r="B47" s="25" t="s">
        <v>86</v>
      </c>
      <c r="C47" s="25" t="s">
        <v>24</v>
      </c>
      <c r="D47" s="30" t="s">
        <v>141</v>
      </c>
      <c r="E47" s="25" t="s">
        <v>984</v>
      </c>
      <c r="F47" s="34" t="s">
        <v>168</v>
      </c>
      <c r="G47" s="50" t="s">
        <v>1016</v>
      </c>
      <c r="H47" s="44" t="s">
        <v>233</v>
      </c>
      <c r="I47" s="33" t="s">
        <v>36</v>
      </c>
      <c r="J47" s="52"/>
      <c r="L47" s="34"/>
    </row>
    <row r="48" spans="1:13" ht="30" customHeight="1">
      <c r="A48" s="31">
        <f t="shared" si="0"/>
        <v>45</v>
      </c>
      <c r="B48" s="25" t="s">
        <v>87</v>
      </c>
      <c r="C48" s="25" t="s">
        <v>220</v>
      </c>
      <c r="D48" s="30" t="s">
        <v>225</v>
      </c>
      <c r="E48" s="25" t="s">
        <v>984</v>
      </c>
      <c r="F48" s="34" t="s">
        <v>169</v>
      </c>
      <c r="G48" s="50" t="s">
        <v>1017</v>
      </c>
      <c r="H48" s="44" t="s">
        <v>233</v>
      </c>
      <c r="I48" s="33" t="s">
        <v>35</v>
      </c>
      <c r="J48" s="52"/>
      <c r="L48" s="34"/>
    </row>
    <row r="49" spans="1:12" ht="30" customHeight="1">
      <c r="A49" s="31">
        <f t="shared" si="0"/>
        <v>46</v>
      </c>
      <c r="B49" s="25" t="s">
        <v>88</v>
      </c>
      <c r="C49" s="25" t="s">
        <v>221</v>
      </c>
      <c r="D49" s="30" t="s">
        <v>226</v>
      </c>
      <c r="E49" s="25" t="s">
        <v>128</v>
      </c>
      <c r="F49" s="34" t="s">
        <v>170</v>
      </c>
      <c r="G49" s="50" t="s">
        <v>358</v>
      </c>
      <c r="H49" s="44" t="s">
        <v>233</v>
      </c>
      <c r="I49" s="33" t="s">
        <v>35</v>
      </c>
      <c r="J49" s="52"/>
      <c r="L49" s="34"/>
    </row>
    <row r="50" spans="1:12" ht="30" customHeight="1">
      <c r="A50" s="31">
        <f t="shared" si="0"/>
        <v>47</v>
      </c>
      <c r="B50" s="25" t="s">
        <v>89</v>
      </c>
      <c r="C50" s="25" t="s">
        <v>222</v>
      </c>
      <c r="D50" s="30" t="s">
        <v>227</v>
      </c>
      <c r="E50" s="25" t="s">
        <v>984</v>
      </c>
      <c r="F50" s="34" t="s">
        <v>171</v>
      </c>
      <c r="G50" s="50" t="s">
        <v>1018</v>
      </c>
      <c r="H50" s="44" t="s">
        <v>233</v>
      </c>
      <c r="I50" s="33" t="s">
        <v>35</v>
      </c>
      <c r="J50" s="52"/>
      <c r="L50" s="34"/>
    </row>
    <row r="51" spans="1:12" ht="30" customHeight="1">
      <c r="A51" s="31">
        <f t="shared" si="0"/>
        <v>48</v>
      </c>
      <c r="B51" s="25" t="s">
        <v>527</v>
      </c>
      <c r="C51" s="25" t="s">
        <v>528</v>
      </c>
      <c r="D51" s="30" t="s">
        <v>600</v>
      </c>
      <c r="E51" s="25" t="s">
        <v>22</v>
      </c>
      <c r="F51" s="51" t="s">
        <v>573</v>
      </c>
      <c r="G51" s="50" t="s">
        <v>359</v>
      </c>
      <c r="H51" s="44" t="s">
        <v>233</v>
      </c>
      <c r="I51" s="33" t="s">
        <v>35</v>
      </c>
      <c r="J51" s="52"/>
      <c r="L51" s="34"/>
    </row>
    <row r="52" spans="1:12" ht="30" customHeight="1">
      <c r="A52" s="31">
        <f t="shared" si="0"/>
        <v>49</v>
      </c>
      <c r="B52" s="25" t="s">
        <v>90</v>
      </c>
      <c r="C52" s="25" t="s">
        <v>23</v>
      </c>
      <c r="D52" s="30" t="s">
        <v>28</v>
      </c>
      <c r="E52" s="25" t="s">
        <v>984</v>
      </c>
      <c r="F52" s="34" t="s">
        <v>172</v>
      </c>
      <c r="G52" s="50" t="s">
        <v>1019</v>
      </c>
      <c r="H52" s="44" t="s">
        <v>233</v>
      </c>
      <c r="I52" s="33" t="s">
        <v>35</v>
      </c>
      <c r="J52" s="52"/>
      <c r="L52" s="34"/>
    </row>
    <row r="53" spans="1:12" ht="30" customHeight="1">
      <c r="A53" s="31">
        <f t="shared" si="0"/>
        <v>50</v>
      </c>
      <c r="B53" s="25" t="s">
        <v>91</v>
      </c>
      <c r="C53" s="25" t="s">
        <v>92</v>
      </c>
      <c r="D53" s="30" t="s">
        <v>182</v>
      </c>
      <c r="E53" s="25" t="s">
        <v>564</v>
      </c>
      <c r="F53" s="34" t="s">
        <v>512</v>
      </c>
      <c r="G53" s="50" t="s">
        <v>358</v>
      </c>
      <c r="H53" s="44" t="s">
        <v>233</v>
      </c>
      <c r="I53" s="33" t="s">
        <v>35</v>
      </c>
      <c r="J53" s="52"/>
      <c r="L53" s="34"/>
    </row>
    <row r="54" spans="1:12" ht="30" customHeight="1">
      <c r="A54" s="31">
        <f t="shared" si="0"/>
        <v>51</v>
      </c>
      <c r="B54" s="25" t="s">
        <v>529</v>
      </c>
      <c r="C54" s="25" t="s">
        <v>530</v>
      </c>
      <c r="D54" s="30" t="s">
        <v>595</v>
      </c>
      <c r="E54" s="25" t="s">
        <v>22</v>
      </c>
      <c r="F54" s="51" t="s">
        <v>574</v>
      </c>
      <c r="G54" s="50" t="s">
        <v>356</v>
      </c>
      <c r="H54" s="44" t="s">
        <v>233</v>
      </c>
      <c r="I54" s="33" t="s">
        <v>35</v>
      </c>
      <c r="J54" s="52"/>
      <c r="L54" s="34"/>
    </row>
    <row r="55" spans="1:12" ht="30" customHeight="1">
      <c r="A55" s="31">
        <f t="shared" si="0"/>
        <v>52</v>
      </c>
      <c r="B55" s="25" t="s">
        <v>93</v>
      </c>
      <c r="C55" s="25" t="s">
        <v>215</v>
      </c>
      <c r="D55" s="30" t="s">
        <v>216</v>
      </c>
      <c r="E55" s="25" t="s">
        <v>22</v>
      </c>
      <c r="F55" s="34" t="s">
        <v>173</v>
      </c>
      <c r="G55" s="50" t="s">
        <v>359</v>
      </c>
      <c r="H55" s="44" t="s">
        <v>233</v>
      </c>
      <c r="I55" s="33" t="s">
        <v>35</v>
      </c>
      <c r="J55" s="52"/>
      <c r="L55" s="34"/>
    </row>
    <row r="56" spans="1:12" ht="30" customHeight="1">
      <c r="A56" s="31">
        <f t="shared" si="0"/>
        <v>53</v>
      </c>
      <c r="B56" s="25" t="s">
        <v>94</v>
      </c>
      <c r="C56" s="25" t="s">
        <v>95</v>
      </c>
      <c r="D56" s="30" t="s">
        <v>33</v>
      </c>
      <c r="E56" s="25" t="s">
        <v>984</v>
      </c>
      <c r="F56" s="34" t="s">
        <v>174</v>
      </c>
      <c r="G56" s="50" t="s">
        <v>1021</v>
      </c>
      <c r="H56" s="44" t="s">
        <v>233</v>
      </c>
      <c r="I56" s="33" t="s">
        <v>35</v>
      </c>
      <c r="J56" s="52"/>
      <c r="L56" s="34"/>
    </row>
    <row r="57" spans="1:12" ht="30" customHeight="1">
      <c r="A57" s="31">
        <f t="shared" si="0"/>
        <v>54</v>
      </c>
      <c r="B57" s="25" t="s">
        <v>96</v>
      </c>
      <c r="C57" s="25" t="s">
        <v>97</v>
      </c>
      <c r="D57" s="30" t="s">
        <v>186</v>
      </c>
      <c r="E57" s="25" t="s">
        <v>128</v>
      </c>
      <c r="F57" s="34" t="s">
        <v>175</v>
      </c>
      <c r="G57" s="50" t="s">
        <v>356</v>
      </c>
      <c r="H57" s="44" t="s">
        <v>233</v>
      </c>
      <c r="I57" s="33" t="s">
        <v>35</v>
      </c>
      <c r="J57" s="52"/>
      <c r="L57" s="34"/>
    </row>
    <row r="58" spans="1:12" ht="30" customHeight="1">
      <c r="A58" s="31">
        <f t="shared" si="0"/>
        <v>55</v>
      </c>
      <c r="B58" s="25" t="s">
        <v>397</v>
      </c>
      <c r="C58" s="25" t="s">
        <v>398</v>
      </c>
      <c r="D58" s="30" t="s">
        <v>497</v>
      </c>
      <c r="E58" s="25" t="s">
        <v>128</v>
      </c>
      <c r="F58" s="34" t="s">
        <v>446</v>
      </c>
      <c r="G58" s="50" t="s">
        <v>350</v>
      </c>
      <c r="H58" s="44" t="s">
        <v>233</v>
      </c>
      <c r="I58" s="33" t="s">
        <v>231</v>
      </c>
      <c r="J58" s="52"/>
      <c r="L58" s="34"/>
    </row>
    <row r="59" spans="1:12" ht="30" customHeight="1">
      <c r="A59" s="31">
        <f t="shared" si="0"/>
        <v>56</v>
      </c>
      <c r="B59" s="25" t="s">
        <v>531</v>
      </c>
      <c r="C59" s="25" t="s">
        <v>532</v>
      </c>
      <c r="D59" s="30" t="s">
        <v>601</v>
      </c>
      <c r="E59" s="25" t="s">
        <v>128</v>
      </c>
      <c r="F59" s="51" t="s">
        <v>575</v>
      </c>
      <c r="G59" s="50" t="s">
        <v>504</v>
      </c>
      <c r="H59" s="44" t="s">
        <v>233</v>
      </c>
      <c r="I59" s="33" t="s">
        <v>35</v>
      </c>
      <c r="J59" s="52"/>
      <c r="L59" s="34"/>
    </row>
    <row r="60" spans="1:12" ht="30" customHeight="1">
      <c r="A60" s="31">
        <f t="shared" si="0"/>
        <v>57</v>
      </c>
      <c r="B60" s="25" t="s">
        <v>533</v>
      </c>
      <c r="C60" s="25" t="s">
        <v>534</v>
      </c>
      <c r="D60" s="30" t="s">
        <v>591</v>
      </c>
      <c r="E60" s="25" t="s">
        <v>128</v>
      </c>
      <c r="F60" s="51" t="s">
        <v>576</v>
      </c>
      <c r="G60" s="50" t="s">
        <v>627</v>
      </c>
      <c r="H60" s="44" t="s">
        <v>233</v>
      </c>
      <c r="I60" s="33" t="s">
        <v>36</v>
      </c>
      <c r="J60" s="52"/>
      <c r="L60" s="34"/>
    </row>
    <row r="61" spans="1:12" ht="30" customHeight="1">
      <c r="A61" s="31">
        <f t="shared" si="0"/>
        <v>58</v>
      </c>
      <c r="B61" s="25" t="s">
        <v>535</v>
      </c>
      <c r="C61" s="25" t="s">
        <v>536</v>
      </c>
      <c r="D61" s="30" t="s">
        <v>602</v>
      </c>
      <c r="E61" s="25" t="s">
        <v>986</v>
      </c>
      <c r="F61" s="51" t="s">
        <v>577</v>
      </c>
      <c r="G61" s="50" t="s">
        <v>1022</v>
      </c>
      <c r="H61" s="44" t="s">
        <v>233</v>
      </c>
      <c r="I61" s="33" t="s">
        <v>35</v>
      </c>
      <c r="J61" s="52"/>
      <c r="L61" s="34"/>
    </row>
    <row r="62" spans="1:12" ht="30" customHeight="1">
      <c r="A62" s="31">
        <f t="shared" si="0"/>
        <v>59</v>
      </c>
      <c r="B62" s="25" t="s">
        <v>537</v>
      </c>
      <c r="C62" s="25" t="s">
        <v>538</v>
      </c>
      <c r="D62" s="30" t="s">
        <v>630</v>
      </c>
      <c r="E62" s="25" t="s">
        <v>22</v>
      </c>
      <c r="F62" s="51" t="s">
        <v>578</v>
      </c>
      <c r="G62" s="50" t="s">
        <v>356</v>
      </c>
      <c r="H62" s="44" t="s">
        <v>233</v>
      </c>
      <c r="I62" s="33" t="s">
        <v>35</v>
      </c>
      <c r="J62" s="52"/>
      <c r="L62" s="34"/>
    </row>
    <row r="63" spans="1:12" ht="30" customHeight="1">
      <c r="A63" s="31">
        <f t="shared" si="0"/>
        <v>60</v>
      </c>
      <c r="B63" s="25" t="s">
        <v>539</v>
      </c>
      <c r="C63" s="25" t="s">
        <v>540</v>
      </c>
      <c r="D63" s="30" t="s">
        <v>592</v>
      </c>
      <c r="E63" s="25" t="s">
        <v>986</v>
      </c>
      <c r="F63" s="51" t="s">
        <v>579</v>
      </c>
      <c r="G63" s="50" t="s">
        <v>1023</v>
      </c>
      <c r="H63" s="44" t="s">
        <v>233</v>
      </c>
      <c r="I63" s="33" t="s">
        <v>35</v>
      </c>
      <c r="J63" s="52"/>
      <c r="L63" s="34"/>
    </row>
    <row r="64" spans="1:12" ht="30" customHeight="1">
      <c r="A64" s="31">
        <f t="shared" si="0"/>
        <v>61</v>
      </c>
      <c r="B64" s="25" t="s">
        <v>541</v>
      </c>
      <c r="C64" s="25" t="s">
        <v>542</v>
      </c>
      <c r="D64" s="30" t="s">
        <v>603</v>
      </c>
      <c r="E64" s="25" t="s">
        <v>986</v>
      </c>
      <c r="F64" s="51" t="s">
        <v>580</v>
      </c>
      <c r="G64" s="50" t="s">
        <v>1024</v>
      </c>
      <c r="H64" s="44" t="s">
        <v>233</v>
      </c>
      <c r="I64" s="33" t="s">
        <v>35</v>
      </c>
      <c r="J64" s="52"/>
      <c r="L64" s="34"/>
    </row>
    <row r="65" spans="1:13" ht="30" customHeight="1">
      <c r="A65" s="31">
        <f t="shared" si="0"/>
        <v>62</v>
      </c>
      <c r="B65" s="25" t="s">
        <v>399</v>
      </c>
      <c r="C65" s="25" t="s">
        <v>400</v>
      </c>
      <c r="D65" s="30" t="s">
        <v>485</v>
      </c>
      <c r="E65" s="25" t="s">
        <v>128</v>
      </c>
      <c r="F65" s="34" t="s">
        <v>447</v>
      </c>
      <c r="G65" s="50" t="s">
        <v>352</v>
      </c>
      <c r="H65" s="44" t="s">
        <v>400</v>
      </c>
      <c r="I65" s="33" t="s">
        <v>442</v>
      </c>
      <c r="J65" s="52"/>
      <c r="L65" s="34"/>
    </row>
    <row r="66" spans="1:13" ht="30" customHeight="1">
      <c r="A66" s="31">
        <f t="shared" si="0"/>
        <v>63</v>
      </c>
      <c r="B66" s="25" t="s">
        <v>401</v>
      </c>
      <c r="C66" s="25" t="s">
        <v>402</v>
      </c>
      <c r="D66" s="30" t="s">
        <v>486</v>
      </c>
      <c r="E66" s="25" t="s">
        <v>128</v>
      </c>
      <c r="F66" s="34" t="s">
        <v>448</v>
      </c>
      <c r="G66" s="50" t="s">
        <v>346</v>
      </c>
      <c r="H66" s="44" t="s">
        <v>400</v>
      </c>
      <c r="I66" s="33" t="s">
        <v>442</v>
      </c>
      <c r="J66" s="52"/>
      <c r="L66" s="34"/>
    </row>
    <row r="67" spans="1:13" ht="30" customHeight="1">
      <c r="A67" s="31">
        <f t="shared" si="0"/>
        <v>64</v>
      </c>
      <c r="B67" s="25" t="s">
        <v>543</v>
      </c>
      <c r="C67" s="25" t="s">
        <v>544</v>
      </c>
      <c r="D67" s="30" t="s">
        <v>596</v>
      </c>
      <c r="E67" s="25" t="s">
        <v>22</v>
      </c>
      <c r="F67" s="51" t="s">
        <v>581</v>
      </c>
      <c r="G67" s="50" t="s">
        <v>351</v>
      </c>
      <c r="H67" s="44" t="s">
        <v>400</v>
      </c>
      <c r="I67" s="33" t="s">
        <v>442</v>
      </c>
      <c r="J67" s="52"/>
      <c r="L67" s="34"/>
    </row>
    <row r="68" spans="1:13" ht="30" customHeight="1">
      <c r="A68" s="31">
        <f t="shared" si="0"/>
        <v>65</v>
      </c>
      <c r="B68" s="25" t="s">
        <v>963</v>
      </c>
      <c r="C68" s="25" t="s">
        <v>964</v>
      </c>
      <c r="D68" s="30" t="s">
        <v>973</v>
      </c>
      <c r="E68" s="25" t="s">
        <v>984</v>
      </c>
      <c r="F68" s="51" t="s">
        <v>974</v>
      </c>
      <c r="G68" s="50" t="s">
        <v>983</v>
      </c>
      <c r="H68" s="44" t="s">
        <v>400</v>
      </c>
      <c r="I68" s="33" t="s">
        <v>442</v>
      </c>
      <c r="J68" s="52"/>
      <c r="L68" s="34"/>
    </row>
    <row r="69" spans="1:13" ht="30" customHeight="1">
      <c r="A69" s="31">
        <f t="shared" ref="A69:A132" si="1">IF(AND(NOT(ISERR(FIND($M$4,D69))),NOT(ISERR(FIND($M$5,D69))),NOT(ISERR(FIND($M$6,D69))),NOT(ISERR(FIND($M$7,D69))) ),A68+1,A68)</f>
        <v>66</v>
      </c>
      <c r="B69" s="25" t="s">
        <v>236</v>
      </c>
      <c r="C69" s="25" t="s">
        <v>237</v>
      </c>
      <c r="D69" s="30" t="s">
        <v>287</v>
      </c>
      <c r="E69" s="25" t="s">
        <v>984</v>
      </c>
      <c r="F69" s="34" t="s">
        <v>317</v>
      </c>
      <c r="G69" s="50" t="s">
        <v>1025</v>
      </c>
      <c r="H69" s="44" t="s">
        <v>313</v>
      </c>
      <c r="I69" s="33" t="s">
        <v>35</v>
      </c>
      <c r="J69" s="52"/>
      <c r="L69" s="34"/>
    </row>
    <row r="70" spans="1:13" ht="30" customHeight="1">
      <c r="A70" s="31">
        <f t="shared" si="1"/>
        <v>67</v>
      </c>
      <c r="B70" s="25" t="s">
        <v>238</v>
      </c>
      <c r="C70" s="25" t="s">
        <v>239</v>
      </c>
      <c r="D70" s="30" t="s">
        <v>288</v>
      </c>
      <c r="E70" s="25" t="s">
        <v>984</v>
      </c>
      <c r="F70" s="34" t="s">
        <v>318</v>
      </c>
      <c r="G70" s="50" t="s">
        <v>1026</v>
      </c>
      <c r="H70" s="44" t="s">
        <v>313</v>
      </c>
      <c r="I70" s="33" t="s">
        <v>35</v>
      </c>
      <c r="J70" s="52"/>
      <c r="L70" s="34"/>
    </row>
    <row r="71" spans="1:13" ht="30" customHeight="1">
      <c r="A71" s="31">
        <f t="shared" si="1"/>
        <v>68</v>
      </c>
      <c r="B71" s="25" t="s">
        <v>240</v>
      </c>
      <c r="C71" s="25" t="s">
        <v>241</v>
      </c>
      <c r="D71" s="30" t="s">
        <v>289</v>
      </c>
      <c r="E71" s="25" t="s">
        <v>984</v>
      </c>
      <c r="F71" s="34" t="s">
        <v>319</v>
      </c>
      <c r="G71" s="50" t="s">
        <v>1027</v>
      </c>
      <c r="H71" s="44" t="s">
        <v>313</v>
      </c>
      <c r="I71" s="33" t="s">
        <v>231</v>
      </c>
      <c r="J71" s="52"/>
      <c r="L71" s="34"/>
    </row>
    <row r="72" spans="1:13" ht="30" customHeight="1">
      <c r="A72" s="31">
        <f t="shared" si="1"/>
        <v>69</v>
      </c>
      <c r="B72" s="25" t="s">
        <v>242</v>
      </c>
      <c r="C72" s="25" t="s">
        <v>243</v>
      </c>
      <c r="D72" s="30" t="s">
        <v>290</v>
      </c>
      <c r="E72" s="25" t="s">
        <v>984</v>
      </c>
      <c r="F72" s="34" t="s">
        <v>320</v>
      </c>
      <c r="G72" s="50" t="s">
        <v>1008</v>
      </c>
      <c r="H72" s="44" t="s">
        <v>313</v>
      </c>
      <c r="I72" s="33" t="s">
        <v>35</v>
      </c>
      <c r="J72" s="34"/>
      <c r="M72" s="34"/>
    </row>
    <row r="73" spans="1:13" ht="30" customHeight="1">
      <c r="A73" s="31">
        <f t="shared" si="1"/>
        <v>70</v>
      </c>
      <c r="B73" s="25" t="s">
        <v>244</v>
      </c>
      <c r="C73" s="25" t="s">
        <v>245</v>
      </c>
      <c r="D73" s="30" t="s">
        <v>295</v>
      </c>
      <c r="E73" s="25" t="s">
        <v>128</v>
      </c>
      <c r="F73" s="34" t="s">
        <v>321</v>
      </c>
      <c r="G73" s="50" t="s">
        <v>347</v>
      </c>
      <c r="H73" s="44" t="s">
        <v>313</v>
      </c>
      <c r="I73" s="33" t="s">
        <v>35</v>
      </c>
      <c r="J73" s="34"/>
      <c r="M73" s="34"/>
    </row>
    <row r="74" spans="1:13" ht="30" customHeight="1">
      <c r="A74" s="31">
        <f t="shared" si="1"/>
        <v>71</v>
      </c>
      <c r="B74" s="25" t="s">
        <v>246</v>
      </c>
      <c r="C74" s="25" t="s">
        <v>247</v>
      </c>
      <c r="D74" s="30" t="s">
        <v>296</v>
      </c>
      <c r="E74" s="25" t="s">
        <v>128</v>
      </c>
      <c r="F74" s="34" t="s">
        <v>322</v>
      </c>
      <c r="G74" s="50" t="s">
        <v>347</v>
      </c>
      <c r="H74" s="44" t="s">
        <v>313</v>
      </c>
      <c r="I74" s="33" t="s">
        <v>35</v>
      </c>
      <c r="J74" s="34"/>
      <c r="M74" s="34"/>
    </row>
    <row r="75" spans="1:13" ht="30" customHeight="1">
      <c r="A75" s="31">
        <f t="shared" si="1"/>
        <v>72</v>
      </c>
      <c r="B75" s="25" t="s">
        <v>248</v>
      </c>
      <c r="C75" s="25" t="s">
        <v>249</v>
      </c>
      <c r="D75" s="30" t="s">
        <v>297</v>
      </c>
      <c r="E75" s="25" t="s">
        <v>128</v>
      </c>
      <c r="F75" s="34" t="s">
        <v>323</v>
      </c>
      <c r="G75" s="50" t="s">
        <v>350</v>
      </c>
      <c r="H75" s="44" t="s">
        <v>313</v>
      </c>
      <c r="I75" s="33" t="s">
        <v>35</v>
      </c>
      <c r="J75" s="52"/>
      <c r="L75" s="34"/>
    </row>
    <row r="76" spans="1:13" ht="30" customHeight="1">
      <c r="A76" s="31">
        <f t="shared" si="1"/>
        <v>73</v>
      </c>
      <c r="B76" s="25" t="s">
        <v>250</v>
      </c>
      <c r="C76" s="25" t="s">
        <v>374</v>
      </c>
      <c r="D76" s="30" t="s">
        <v>298</v>
      </c>
      <c r="E76" s="25" t="s">
        <v>128</v>
      </c>
      <c r="F76" s="34" t="s">
        <v>324</v>
      </c>
      <c r="G76" s="50" t="s">
        <v>347</v>
      </c>
      <c r="H76" s="44" t="s">
        <v>313</v>
      </c>
      <c r="I76" s="33" t="s">
        <v>35</v>
      </c>
      <c r="J76" s="52"/>
      <c r="L76" s="34"/>
    </row>
    <row r="77" spans="1:13" ht="30" customHeight="1">
      <c r="A77" s="31">
        <f t="shared" si="1"/>
        <v>74</v>
      </c>
      <c r="B77" s="25" t="s">
        <v>251</v>
      </c>
      <c r="C77" s="25" t="s">
        <v>360</v>
      </c>
      <c r="D77" s="30" t="s">
        <v>299</v>
      </c>
      <c r="E77" s="25" t="s">
        <v>128</v>
      </c>
      <c r="F77" s="34" t="s">
        <v>325</v>
      </c>
      <c r="G77" s="50" t="s">
        <v>347</v>
      </c>
      <c r="H77" s="44" t="s">
        <v>313</v>
      </c>
      <c r="I77" s="33" t="s">
        <v>35</v>
      </c>
      <c r="J77" s="52"/>
      <c r="L77" s="34"/>
    </row>
    <row r="78" spans="1:13" ht="30" customHeight="1">
      <c r="A78" s="31">
        <f t="shared" si="1"/>
        <v>75</v>
      </c>
      <c r="B78" s="25" t="s">
        <v>252</v>
      </c>
      <c r="C78" s="25" t="s">
        <v>361</v>
      </c>
      <c r="D78" s="30" t="s">
        <v>300</v>
      </c>
      <c r="E78" s="25" t="s">
        <v>128</v>
      </c>
      <c r="F78" s="34" t="s">
        <v>326</v>
      </c>
      <c r="G78" s="50" t="s">
        <v>347</v>
      </c>
      <c r="H78" s="44" t="s">
        <v>313</v>
      </c>
      <c r="I78" s="33" t="s">
        <v>35</v>
      </c>
      <c r="J78" s="52"/>
      <c r="L78" s="34"/>
    </row>
    <row r="79" spans="1:13" ht="30" customHeight="1">
      <c r="A79" s="31">
        <f t="shared" si="1"/>
        <v>76</v>
      </c>
      <c r="B79" s="25" t="s">
        <v>253</v>
      </c>
      <c r="C79" s="25" t="s">
        <v>254</v>
      </c>
      <c r="D79" s="30" t="s">
        <v>301</v>
      </c>
      <c r="E79" s="25" t="s">
        <v>128</v>
      </c>
      <c r="F79" s="34" t="s">
        <v>327</v>
      </c>
      <c r="G79" s="50" t="s">
        <v>347</v>
      </c>
      <c r="H79" s="44" t="s">
        <v>313</v>
      </c>
      <c r="I79" s="33" t="s">
        <v>35</v>
      </c>
      <c r="J79" s="52"/>
      <c r="L79" s="34"/>
    </row>
    <row r="80" spans="1:13" ht="30" customHeight="1">
      <c r="A80" s="31">
        <f t="shared" si="1"/>
        <v>77</v>
      </c>
      <c r="B80" s="25" t="s">
        <v>255</v>
      </c>
      <c r="C80" s="25" t="s">
        <v>362</v>
      </c>
      <c r="D80" s="30" t="s">
        <v>302</v>
      </c>
      <c r="E80" s="25" t="s">
        <v>128</v>
      </c>
      <c r="F80" s="34" t="s">
        <v>328</v>
      </c>
      <c r="G80" s="50" t="s">
        <v>347</v>
      </c>
      <c r="H80" s="44" t="s">
        <v>313</v>
      </c>
      <c r="I80" s="33" t="s">
        <v>35</v>
      </c>
      <c r="J80" s="52"/>
      <c r="L80" s="34"/>
    </row>
    <row r="81" spans="1:13" ht="30" customHeight="1">
      <c r="A81" s="31">
        <f t="shared" si="1"/>
        <v>78</v>
      </c>
      <c r="B81" s="25" t="s">
        <v>256</v>
      </c>
      <c r="C81" s="25" t="s">
        <v>365</v>
      </c>
      <c r="D81" s="30" t="s">
        <v>303</v>
      </c>
      <c r="E81" s="25" t="s">
        <v>128</v>
      </c>
      <c r="F81" s="34" t="s">
        <v>329</v>
      </c>
      <c r="G81" s="50" t="s">
        <v>347</v>
      </c>
      <c r="H81" s="44" t="s">
        <v>313</v>
      </c>
      <c r="I81" s="33" t="s">
        <v>35</v>
      </c>
      <c r="J81" s="52"/>
      <c r="L81" s="34"/>
    </row>
    <row r="82" spans="1:13" ht="30" customHeight="1">
      <c r="A82" s="31">
        <f t="shared" si="1"/>
        <v>79</v>
      </c>
      <c r="B82" s="25" t="s">
        <v>257</v>
      </c>
      <c r="C82" s="25" t="s">
        <v>258</v>
      </c>
      <c r="D82" s="30" t="s">
        <v>304</v>
      </c>
      <c r="E82" s="25" t="s">
        <v>128</v>
      </c>
      <c r="F82" s="34" t="s">
        <v>330</v>
      </c>
      <c r="G82" s="50" t="s">
        <v>347</v>
      </c>
      <c r="H82" s="44" t="s">
        <v>313</v>
      </c>
      <c r="I82" s="33" t="s">
        <v>35</v>
      </c>
      <c r="J82" s="52"/>
      <c r="L82" s="34"/>
    </row>
    <row r="83" spans="1:13" ht="30" customHeight="1">
      <c r="A83" s="31">
        <f t="shared" si="1"/>
        <v>80</v>
      </c>
      <c r="B83" s="25" t="s">
        <v>259</v>
      </c>
      <c r="C83" s="25" t="s">
        <v>363</v>
      </c>
      <c r="D83" s="30" t="s">
        <v>305</v>
      </c>
      <c r="E83" s="25" t="s">
        <v>128</v>
      </c>
      <c r="F83" s="34" t="s">
        <v>331</v>
      </c>
      <c r="G83" s="50" t="s">
        <v>347</v>
      </c>
      <c r="H83" s="44" t="s">
        <v>313</v>
      </c>
      <c r="I83" s="33" t="s">
        <v>35</v>
      </c>
      <c r="J83" s="52"/>
      <c r="L83" s="34"/>
    </row>
    <row r="84" spans="1:13" ht="30" customHeight="1">
      <c r="A84" s="31">
        <f t="shared" si="1"/>
        <v>81</v>
      </c>
      <c r="B84" s="25" t="s">
        <v>260</v>
      </c>
      <c r="C84" s="25" t="s">
        <v>364</v>
      </c>
      <c r="D84" s="30" t="s">
        <v>306</v>
      </c>
      <c r="E84" s="25" t="s">
        <v>128</v>
      </c>
      <c r="F84" s="34" t="s">
        <v>332</v>
      </c>
      <c r="G84" s="50" t="s">
        <v>347</v>
      </c>
      <c r="H84" s="44" t="s">
        <v>313</v>
      </c>
      <c r="I84" s="33" t="s">
        <v>35</v>
      </c>
      <c r="J84" s="52"/>
      <c r="L84" s="34"/>
    </row>
    <row r="85" spans="1:13" ht="30" customHeight="1">
      <c r="A85" s="31">
        <f t="shared" si="1"/>
        <v>82</v>
      </c>
      <c r="B85" s="25" t="s">
        <v>261</v>
      </c>
      <c r="C85" s="25" t="s">
        <v>262</v>
      </c>
      <c r="D85" s="30" t="s">
        <v>291</v>
      </c>
      <c r="E85" s="25" t="s">
        <v>984</v>
      </c>
      <c r="F85" s="34" t="s">
        <v>333</v>
      </c>
      <c r="G85" s="50" t="s">
        <v>1028</v>
      </c>
      <c r="H85" s="44" t="s">
        <v>313</v>
      </c>
      <c r="I85" s="33" t="s">
        <v>314</v>
      </c>
      <c r="J85" s="52"/>
      <c r="L85" s="34"/>
    </row>
    <row r="86" spans="1:13" ht="30" customHeight="1">
      <c r="A86" s="31">
        <f t="shared" si="1"/>
        <v>83</v>
      </c>
      <c r="B86" s="25" t="s">
        <v>965</v>
      </c>
      <c r="C86" s="25" t="s">
        <v>966</v>
      </c>
      <c r="D86" s="30" t="s">
        <v>975</v>
      </c>
      <c r="E86" s="25" t="s">
        <v>984</v>
      </c>
      <c r="F86" s="34" t="s">
        <v>976</v>
      </c>
      <c r="G86" s="50" t="s">
        <v>985</v>
      </c>
      <c r="H86" s="44" t="s">
        <v>313</v>
      </c>
      <c r="I86" s="33" t="s">
        <v>35</v>
      </c>
      <c r="J86" s="52"/>
      <c r="L86" s="34"/>
    </row>
    <row r="87" spans="1:13" ht="30" customHeight="1">
      <c r="A87" s="31">
        <f t="shared" si="1"/>
        <v>84</v>
      </c>
      <c r="B87" s="25" t="s">
        <v>98</v>
      </c>
      <c r="C87" s="25" t="s">
        <v>224</v>
      </c>
      <c r="D87" s="30" t="s">
        <v>228</v>
      </c>
      <c r="E87" s="25" t="s">
        <v>992</v>
      </c>
      <c r="F87" s="34" t="s">
        <v>176</v>
      </c>
      <c r="G87" s="50" t="s">
        <v>1029</v>
      </c>
      <c r="H87" s="44" t="s">
        <v>232</v>
      </c>
      <c r="I87" s="33" t="s">
        <v>231</v>
      </c>
      <c r="J87" s="34"/>
      <c r="M87" s="34"/>
    </row>
    <row r="88" spans="1:13" ht="30" customHeight="1">
      <c r="A88" s="31">
        <f t="shared" si="1"/>
        <v>85</v>
      </c>
      <c r="B88" s="25" t="s">
        <v>100</v>
      </c>
      <c r="C88" s="25" t="s">
        <v>99</v>
      </c>
      <c r="D88" s="30" t="s">
        <v>229</v>
      </c>
      <c r="E88" s="25" t="s">
        <v>992</v>
      </c>
      <c r="F88" s="34" t="s">
        <v>177</v>
      </c>
      <c r="G88" s="50" t="s">
        <v>1030</v>
      </c>
      <c r="H88" s="44" t="s">
        <v>232</v>
      </c>
      <c r="I88" s="33" t="s">
        <v>126</v>
      </c>
      <c r="J88" s="34"/>
      <c r="M88" s="34"/>
    </row>
    <row r="89" spans="1:13" ht="30" customHeight="1">
      <c r="A89" s="31">
        <f t="shared" si="1"/>
        <v>86</v>
      </c>
      <c r="B89" s="25" t="s">
        <v>223</v>
      </c>
      <c r="C89" s="25" t="s">
        <v>101</v>
      </c>
      <c r="D89" s="30" t="s">
        <v>207</v>
      </c>
      <c r="E89" s="25" t="s">
        <v>22</v>
      </c>
      <c r="F89" s="34" t="s">
        <v>230</v>
      </c>
      <c r="G89" s="50" t="s">
        <v>351</v>
      </c>
      <c r="H89" s="44" t="s">
        <v>232</v>
      </c>
      <c r="I89" s="33" t="s">
        <v>127</v>
      </c>
      <c r="J89" s="34"/>
      <c r="M89" s="34"/>
    </row>
    <row r="90" spans="1:13" ht="30" customHeight="1">
      <c r="A90" s="31">
        <f t="shared" si="1"/>
        <v>87</v>
      </c>
      <c r="B90" s="25" t="s">
        <v>263</v>
      </c>
      <c r="C90" s="25" t="s">
        <v>264</v>
      </c>
      <c r="D90" s="30" t="s">
        <v>312</v>
      </c>
      <c r="E90" s="25" t="s">
        <v>992</v>
      </c>
      <c r="F90" s="34" t="s">
        <v>334</v>
      </c>
      <c r="G90" s="50" t="s">
        <v>1031</v>
      </c>
      <c r="H90" s="44" t="s">
        <v>232</v>
      </c>
      <c r="I90" s="33" t="s">
        <v>315</v>
      </c>
      <c r="J90" s="34"/>
      <c r="M90" s="34"/>
    </row>
    <row r="91" spans="1:13" ht="30" customHeight="1">
      <c r="A91" s="31">
        <f t="shared" si="1"/>
        <v>88</v>
      </c>
      <c r="B91" s="25" t="s">
        <v>265</v>
      </c>
      <c r="C91" s="25" t="s">
        <v>266</v>
      </c>
      <c r="D91" s="30" t="s">
        <v>309</v>
      </c>
      <c r="E91" s="25" t="s">
        <v>984</v>
      </c>
      <c r="F91" s="34" t="s">
        <v>335</v>
      </c>
      <c r="G91" s="50" t="s">
        <v>1032</v>
      </c>
      <c r="H91" s="44" t="s">
        <v>232</v>
      </c>
      <c r="I91" s="33" t="s">
        <v>316</v>
      </c>
      <c r="J91" s="34"/>
      <c r="M91" s="34"/>
    </row>
    <row r="92" spans="1:13" ht="30" customHeight="1">
      <c r="A92" s="31">
        <f t="shared" si="1"/>
        <v>89</v>
      </c>
      <c r="B92" s="25" t="s">
        <v>267</v>
      </c>
      <c r="C92" s="25" t="s">
        <v>268</v>
      </c>
      <c r="D92" s="30" t="s">
        <v>310</v>
      </c>
      <c r="E92" s="25" t="s">
        <v>984</v>
      </c>
      <c r="F92" s="34" t="s">
        <v>336</v>
      </c>
      <c r="G92" s="50" t="s">
        <v>1033</v>
      </c>
      <c r="H92" s="44" t="s">
        <v>232</v>
      </c>
      <c r="I92" s="33" t="s">
        <v>231</v>
      </c>
      <c r="J92" s="34"/>
      <c r="M92" s="34"/>
    </row>
    <row r="93" spans="1:13" ht="30" customHeight="1">
      <c r="A93" s="31">
        <f t="shared" si="1"/>
        <v>90</v>
      </c>
      <c r="B93" s="25" t="s">
        <v>269</v>
      </c>
      <c r="C93" s="25" t="s">
        <v>270</v>
      </c>
      <c r="D93" s="30" t="s">
        <v>311</v>
      </c>
      <c r="E93" s="25" t="s">
        <v>128</v>
      </c>
      <c r="F93" s="34" t="s">
        <v>337</v>
      </c>
      <c r="G93" s="50" t="s">
        <v>356</v>
      </c>
      <c r="H93" s="44" t="s">
        <v>232</v>
      </c>
      <c r="I93" s="33" t="s">
        <v>315</v>
      </c>
      <c r="J93" s="34"/>
      <c r="M93" s="34"/>
    </row>
    <row r="94" spans="1:13" ht="30" customHeight="1">
      <c r="A94" s="31">
        <f t="shared" si="1"/>
        <v>91</v>
      </c>
      <c r="B94" s="25" t="s">
        <v>271</v>
      </c>
      <c r="C94" s="25" t="s">
        <v>272</v>
      </c>
      <c r="D94" s="30" t="s">
        <v>292</v>
      </c>
      <c r="E94" s="25" t="s">
        <v>984</v>
      </c>
      <c r="F94" s="34" t="s">
        <v>338</v>
      </c>
      <c r="G94" s="50" t="s">
        <v>1034</v>
      </c>
      <c r="H94" s="44" t="s">
        <v>232</v>
      </c>
      <c r="I94" s="33" t="s">
        <v>231</v>
      </c>
      <c r="J94" s="34"/>
      <c r="M94" s="34"/>
    </row>
    <row r="95" spans="1:13" ht="30" customHeight="1">
      <c r="A95" s="31">
        <f t="shared" si="1"/>
        <v>92</v>
      </c>
      <c r="B95" s="25" t="s">
        <v>273</v>
      </c>
      <c r="C95" s="25" t="s">
        <v>274</v>
      </c>
      <c r="D95" s="30" t="s">
        <v>293</v>
      </c>
      <c r="E95" s="25" t="s">
        <v>984</v>
      </c>
      <c r="F95" s="34" t="s">
        <v>339</v>
      </c>
      <c r="G95" s="50" t="s">
        <v>1035</v>
      </c>
      <c r="H95" s="44" t="s">
        <v>232</v>
      </c>
      <c r="I95" s="33" t="s">
        <v>231</v>
      </c>
      <c r="J95" s="34"/>
      <c r="M95" s="34"/>
    </row>
    <row r="96" spans="1:13" ht="30" customHeight="1">
      <c r="A96" s="31">
        <f t="shared" si="1"/>
        <v>93</v>
      </c>
      <c r="B96" s="25" t="s">
        <v>275</v>
      </c>
      <c r="C96" s="25" t="s">
        <v>276</v>
      </c>
      <c r="D96" s="30" t="s">
        <v>294</v>
      </c>
      <c r="E96" s="25" t="s">
        <v>984</v>
      </c>
      <c r="F96" s="34" t="s">
        <v>340</v>
      </c>
      <c r="G96" s="50" t="s">
        <v>1036</v>
      </c>
      <c r="H96" s="44" t="s">
        <v>232</v>
      </c>
      <c r="I96" s="33" t="s">
        <v>231</v>
      </c>
      <c r="J96" s="34"/>
      <c r="M96" s="34"/>
    </row>
    <row r="97" spans="1:13" ht="30" customHeight="1">
      <c r="A97" s="31">
        <f t="shared" si="1"/>
        <v>94</v>
      </c>
      <c r="B97" s="25" t="s">
        <v>277</v>
      </c>
      <c r="C97" s="25" t="s">
        <v>366</v>
      </c>
      <c r="D97" s="30" t="s">
        <v>370</v>
      </c>
      <c r="E97" s="25" t="s">
        <v>984</v>
      </c>
      <c r="F97" s="34" t="s">
        <v>341</v>
      </c>
      <c r="G97" s="50" t="s">
        <v>1037</v>
      </c>
      <c r="H97" s="44" t="s">
        <v>232</v>
      </c>
      <c r="I97" s="33" t="s">
        <v>231</v>
      </c>
      <c r="J97" s="34"/>
      <c r="M97" s="34"/>
    </row>
    <row r="98" spans="1:13" ht="30" customHeight="1">
      <c r="A98" s="31">
        <f t="shared" si="1"/>
        <v>95</v>
      </c>
      <c r="B98" s="25" t="s">
        <v>278</v>
      </c>
      <c r="C98" s="25" t="s">
        <v>367</v>
      </c>
      <c r="D98" s="30" t="s">
        <v>371</v>
      </c>
      <c r="E98" s="25" t="s">
        <v>984</v>
      </c>
      <c r="F98" s="34" t="s">
        <v>342</v>
      </c>
      <c r="G98" s="50" t="s">
        <v>1038</v>
      </c>
      <c r="H98" s="44" t="s">
        <v>232</v>
      </c>
      <c r="I98" s="33" t="s">
        <v>231</v>
      </c>
      <c r="J98" s="34"/>
      <c r="M98" s="34"/>
    </row>
    <row r="99" spans="1:13" ht="30" customHeight="1">
      <c r="A99" s="31">
        <f t="shared" si="1"/>
        <v>96</v>
      </c>
      <c r="B99" s="25" t="s">
        <v>280</v>
      </c>
      <c r="C99" s="25" t="s">
        <v>279</v>
      </c>
      <c r="D99" s="30" t="s">
        <v>369</v>
      </c>
      <c r="E99" s="25" t="s">
        <v>984</v>
      </c>
      <c r="F99" s="34" t="s">
        <v>343</v>
      </c>
      <c r="G99" s="50" t="s">
        <v>1039</v>
      </c>
      <c r="H99" s="44" t="s">
        <v>232</v>
      </c>
      <c r="I99" s="33" t="s">
        <v>231</v>
      </c>
    </row>
    <row r="100" spans="1:13" ht="30" customHeight="1">
      <c r="A100" s="31">
        <f t="shared" si="1"/>
        <v>97</v>
      </c>
      <c r="B100" s="25" t="s">
        <v>282</v>
      </c>
      <c r="C100" s="25" t="s">
        <v>281</v>
      </c>
      <c r="D100" s="30" t="s">
        <v>308</v>
      </c>
      <c r="E100" s="25" t="s">
        <v>984</v>
      </c>
      <c r="F100" s="34" t="s">
        <v>344</v>
      </c>
      <c r="G100" s="50" t="s">
        <v>1040</v>
      </c>
      <c r="H100" s="44" t="s">
        <v>232</v>
      </c>
      <c r="I100" s="33" t="s">
        <v>316</v>
      </c>
    </row>
    <row r="101" spans="1:13" ht="30" customHeight="1">
      <c r="A101" s="31">
        <f t="shared" si="1"/>
        <v>98</v>
      </c>
      <c r="B101" s="25" t="s">
        <v>368</v>
      </c>
      <c r="C101" s="25" t="s">
        <v>283</v>
      </c>
      <c r="D101" s="30" t="s">
        <v>307</v>
      </c>
      <c r="E101" s="25" t="s">
        <v>984</v>
      </c>
      <c r="F101" s="34" t="s">
        <v>372</v>
      </c>
      <c r="G101" s="50" t="s">
        <v>1041</v>
      </c>
      <c r="H101" s="44" t="s">
        <v>232</v>
      </c>
      <c r="I101" s="33" t="s">
        <v>231</v>
      </c>
    </row>
    <row r="102" spans="1:13" ht="30" customHeight="1">
      <c r="A102" s="31">
        <f t="shared" si="1"/>
        <v>99</v>
      </c>
      <c r="B102" s="25" t="s">
        <v>545</v>
      </c>
      <c r="C102" s="25" t="s">
        <v>546</v>
      </c>
      <c r="D102" s="30" t="s">
        <v>598</v>
      </c>
      <c r="E102" s="25" t="s">
        <v>128</v>
      </c>
      <c r="F102" s="57" t="s">
        <v>962</v>
      </c>
      <c r="G102" s="50" t="s">
        <v>354</v>
      </c>
      <c r="H102" s="44" t="s">
        <v>232</v>
      </c>
      <c r="I102" s="33" t="s">
        <v>565</v>
      </c>
    </row>
    <row r="103" spans="1:13" ht="30" customHeight="1">
      <c r="A103" s="31">
        <f t="shared" si="1"/>
        <v>100</v>
      </c>
      <c r="B103" s="25" t="s">
        <v>403</v>
      </c>
      <c r="C103" s="25" t="s">
        <v>404</v>
      </c>
      <c r="D103" s="30" t="s">
        <v>487</v>
      </c>
      <c r="E103" s="25" t="s">
        <v>128</v>
      </c>
      <c r="F103" s="34" t="s">
        <v>449</v>
      </c>
      <c r="G103" s="50" t="s">
        <v>347</v>
      </c>
      <c r="H103" s="44" t="s">
        <v>465</v>
      </c>
      <c r="I103" s="33" t="s">
        <v>466</v>
      </c>
    </row>
    <row r="104" spans="1:13" ht="30" customHeight="1">
      <c r="A104" s="31">
        <f t="shared" si="1"/>
        <v>101</v>
      </c>
      <c r="B104" s="25" t="s">
        <v>405</v>
      </c>
      <c r="C104" s="25" t="s">
        <v>406</v>
      </c>
      <c r="D104" s="30" t="s">
        <v>488</v>
      </c>
      <c r="E104" s="25" t="s">
        <v>128</v>
      </c>
      <c r="F104" s="34" t="s">
        <v>450</v>
      </c>
      <c r="G104" s="50" t="s">
        <v>350</v>
      </c>
      <c r="H104" s="44" t="s">
        <v>465</v>
      </c>
      <c r="I104" s="33" t="s">
        <v>467</v>
      </c>
    </row>
    <row r="105" spans="1:13" ht="30" customHeight="1">
      <c r="A105" s="31">
        <f t="shared" si="1"/>
        <v>102</v>
      </c>
      <c r="B105" s="25" t="s">
        <v>407</v>
      </c>
      <c r="C105" s="25" t="s">
        <v>408</v>
      </c>
      <c r="D105" s="30" t="s">
        <v>489</v>
      </c>
      <c r="E105" s="25" t="s">
        <v>128</v>
      </c>
      <c r="F105" s="34" t="s">
        <v>451</v>
      </c>
      <c r="G105" s="50" t="s">
        <v>347</v>
      </c>
      <c r="H105" s="44" t="s">
        <v>465</v>
      </c>
      <c r="I105" s="33" t="s">
        <v>467</v>
      </c>
    </row>
    <row r="106" spans="1:13" ht="30" customHeight="1">
      <c r="A106" s="31">
        <f t="shared" si="1"/>
        <v>103</v>
      </c>
      <c r="B106" s="25" t="s">
        <v>967</v>
      </c>
      <c r="C106" s="25" t="s">
        <v>968</v>
      </c>
      <c r="D106" s="30" t="s">
        <v>977</v>
      </c>
      <c r="E106" s="25" t="s">
        <v>986</v>
      </c>
      <c r="F106" s="34" t="s">
        <v>978</v>
      </c>
      <c r="G106" s="50" t="s">
        <v>987</v>
      </c>
      <c r="H106" s="44" t="s">
        <v>465</v>
      </c>
      <c r="I106" s="33" t="s">
        <v>467</v>
      </c>
    </row>
    <row r="107" spans="1:13" ht="30" customHeight="1">
      <c r="A107" s="31">
        <f t="shared" si="1"/>
        <v>104</v>
      </c>
      <c r="B107" s="25" t="s">
        <v>409</v>
      </c>
      <c r="C107" s="25" t="s">
        <v>410</v>
      </c>
      <c r="D107" s="30" t="s">
        <v>498</v>
      </c>
      <c r="E107" s="25" t="s">
        <v>984</v>
      </c>
      <c r="F107" s="34" t="s">
        <v>452</v>
      </c>
      <c r="G107" s="50" t="s">
        <v>1042</v>
      </c>
      <c r="H107" s="44" t="s">
        <v>468</v>
      </c>
      <c r="I107" s="33" t="s">
        <v>469</v>
      </c>
    </row>
    <row r="108" spans="1:13" ht="30" customHeight="1">
      <c r="A108" s="31">
        <f t="shared" si="1"/>
        <v>105</v>
      </c>
      <c r="B108" s="25" t="s">
        <v>547</v>
      </c>
      <c r="C108" s="25" t="s">
        <v>548</v>
      </c>
      <c r="D108" s="30" t="s">
        <v>604</v>
      </c>
      <c r="E108" s="25" t="s">
        <v>986</v>
      </c>
      <c r="F108" s="51" t="s">
        <v>582</v>
      </c>
      <c r="G108" s="50" t="s">
        <v>1043</v>
      </c>
      <c r="H108" s="44" t="s">
        <v>468</v>
      </c>
      <c r="I108" s="33" t="s">
        <v>469</v>
      </c>
    </row>
    <row r="109" spans="1:13" ht="30" customHeight="1">
      <c r="A109" s="31">
        <f t="shared" si="1"/>
        <v>106</v>
      </c>
      <c r="B109" s="25" t="s">
        <v>411</v>
      </c>
      <c r="C109" s="25" t="s">
        <v>412</v>
      </c>
      <c r="D109" s="30" t="s">
        <v>510</v>
      </c>
      <c r="E109" s="25" t="s">
        <v>984</v>
      </c>
      <c r="F109" s="34" t="s">
        <v>453</v>
      </c>
      <c r="G109" s="50" t="s">
        <v>1044</v>
      </c>
      <c r="H109" s="44" t="s">
        <v>470</v>
      </c>
      <c r="I109" s="33" t="s">
        <v>442</v>
      </c>
    </row>
    <row r="110" spans="1:13" ht="30" customHeight="1">
      <c r="A110" s="31">
        <f t="shared" si="1"/>
        <v>107</v>
      </c>
      <c r="B110" s="25" t="s">
        <v>413</v>
      </c>
      <c r="C110" s="25" t="s">
        <v>414</v>
      </c>
      <c r="D110" s="30" t="s">
        <v>886</v>
      </c>
      <c r="E110" s="25" t="s">
        <v>128</v>
      </c>
      <c r="F110" s="34" t="s">
        <v>454</v>
      </c>
      <c r="G110" s="50" t="s">
        <v>347</v>
      </c>
      <c r="H110" s="44" t="s">
        <v>470</v>
      </c>
      <c r="I110" s="33" t="s">
        <v>471</v>
      </c>
    </row>
    <row r="111" spans="1:13" ht="30" customHeight="1">
      <c r="A111" s="31">
        <f t="shared" si="1"/>
        <v>108</v>
      </c>
      <c r="B111" s="25" t="s">
        <v>415</v>
      </c>
      <c r="C111" s="25" t="s">
        <v>500</v>
      </c>
      <c r="D111" s="30" t="s">
        <v>509</v>
      </c>
      <c r="E111" s="25" t="s">
        <v>128</v>
      </c>
      <c r="F111" s="34" t="s">
        <v>455</v>
      </c>
      <c r="G111" s="50" t="s">
        <v>356</v>
      </c>
      <c r="H111" s="44" t="s">
        <v>470</v>
      </c>
      <c r="I111" s="33" t="s">
        <v>472</v>
      </c>
    </row>
    <row r="112" spans="1:13" ht="30" customHeight="1">
      <c r="A112" s="31">
        <f t="shared" si="1"/>
        <v>109</v>
      </c>
      <c r="B112" s="25" t="s">
        <v>416</v>
      </c>
      <c r="C112" s="25" t="s">
        <v>417</v>
      </c>
      <c r="D112" s="30" t="s">
        <v>490</v>
      </c>
      <c r="E112" s="25" t="s">
        <v>984</v>
      </c>
      <c r="F112" s="34" t="s">
        <v>456</v>
      </c>
      <c r="G112" s="50" t="s">
        <v>1045</v>
      </c>
      <c r="H112" s="44" t="s">
        <v>470</v>
      </c>
      <c r="I112" s="33" t="s">
        <v>473</v>
      </c>
    </row>
    <row r="113" spans="1:10" ht="30" customHeight="1">
      <c r="A113" s="31">
        <f t="shared" si="1"/>
        <v>110</v>
      </c>
      <c r="B113" s="25" t="s">
        <v>418</v>
      </c>
      <c r="C113" s="25" t="s">
        <v>419</v>
      </c>
      <c r="D113" s="30" t="s">
        <v>499</v>
      </c>
      <c r="E113" s="25" t="s">
        <v>984</v>
      </c>
      <c r="F113" s="34" t="s">
        <v>457</v>
      </c>
      <c r="G113" s="50" t="s">
        <v>1046</v>
      </c>
      <c r="H113" s="44" t="s">
        <v>470</v>
      </c>
      <c r="I113" s="33" t="s">
        <v>474</v>
      </c>
    </row>
    <row r="114" spans="1:10" ht="30" customHeight="1">
      <c r="A114" s="31">
        <f t="shared" si="1"/>
        <v>111</v>
      </c>
      <c r="B114" s="25" t="s">
        <v>549</v>
      </c>
      <c r="C114" s="25" t="s">
        <v>550</v>
      </c>
      <c r="D114" s="30" t="s">
        <v>881</v>
      </c>
      <c r="E114" s="25" t="s">
        <v>128</v>
      </c>
      <c r="F114" s="51" t="s">
        <v>583</v>
      </c>
      <c r="G114" s="50" t="s">
        <v>629</v>
      </c>
      <c r="H114" s="44" t="s">
        <v>470</v>
      </c>
      <c r="I114" s="33" t="s">
        <v>474</v>
      </c>
    </row>
    <row r="115" spans="1:10" ht="30" customHeight="1">
      <c r="A115" s="31">
        <f t="shared" si="1"/>
        <v>112</v>
      </c>
      <c r="B115" s="25" t="s">
        <v>551</v>
      </c>
      <c r="C115" s="25" t="s">
        <v>552</v>
      </c>
      <c r="D115" s="30" t="s">
        <v>880</v>
      </c>
      <c r="E115" s="25" t="s">
        <v>984</v>
      </c>
      <c r="F115" s="51" t="s">
        <v>584</v>
      </c>
      <c r="G115" s="50" t="s">
        <v>1047</v>
      </c>
      <c r="H115" s="44" t="s">
        <v>470</v>
      </c>
      <c r="I115" s="33" t="s">
        <v>442</v>
      </c>
    </row>
    <row r="116" spans="1:10" ht="30" customHeight="1">
      <c r="A116" s="31">
        <f t="shared" si="1"/>
        <v>113</v>
      </c>
      <c r="B116" s="25" t="s">
        <v>420</v>
      </c>
      <c r="C116" s="25" t="s">
        <v>421</v>
      </c>
      <c r="D116" s="30" t="s">
        <v>511</v>
      </c>
      <c r="E116" s="25" t="s">
        <v>984</v>
      </c>
      <c r="F116" s="34" t="s">
        <v>458</v>
      </c>
      <c r="G116" s="50" t="s">
        <v>1048</v>
      </c>
      <c r="H116" s="44" t="s">
        <v>470</v>
      </c>
      <c r="I116" s="33" t="s">
        <v>474</v>
      </c>
    </row>
    <row r="117" spans="1:10" ht="30" customHeight="1">
      <c r="A117" s="31">
        <f t="shared" si="1"/>
        <v>114</v>
      </c>
      <c r="B117" s="25" t="s">
        <v>553</v>
      </c>
      <c r="C117" s="25" t="s">
        <v>554</v>
      </c>
      <c r="D117" s="30" t="s">
        <v>883</v>
      </c>
      <c r="E117" s="25" t="s">
        <v>128</v>
      </c>
      <c r="F117" s="51" t="s">
        <v>585</v>
      </c>
      <c r="G117" s="50" t="s">
        <v>355</v>
      </c>
      <c r="H117" s="44" t="s">
        <v>470</v>
      </c>
      <c r="I117" s="33" t="s">
        <v>474</v>
      </c>
    </row>
    <row r="118" spans="1:10" ht="30" customHeight="1">
      <c r="A118" s="31">
        <f t="shared" si="1"/>
        <v>115</v>
      </c>
      <c r="B118" s="25" t="s">
        <v>555</v>
      </c>
      <c r="C118" s="25" t="s">
        <v>610</v>
      </c>
      <c r="D118" s="30" t="s">
        <v>611</v>
      </c>
      <c r="E118" s="25" t="s">
        <v>128</v>
      </c>
      <c r="F118" s="51" t="s">
        <v>586</v>
      </c>
      <c r="G118" s="50" t="s">
        <v>354</v>
      </c>
      <c r="H118" s="44" t="s">
        <v>470</v>
      </c>
      <c r="I118" s="33" t="s">
        <v>442</v>
      </c>
    </row>
    <row r="119" spans="1:10" ht="30" customHeight="1">
      <c r="A119" s="31">
        <f t="shared" si="1"/>
        <v>116</v>
      </c>
      <c r="B119" s="25" t="s">
        <v>556</v>
      </c>
      <c r="C119" s="25" t="s">
        <v>608</v>
      </c>
      <c r="D119" s="30" t="s">
        <v>884</v>
      </c>
      <c r="E119" s="25" t="s">
        <v>22</v>
      </c>
      <c r="F119" s="51" t="s">
        <v>587</v>
      </c>
      <c r="G119" s="50" t="s">
        <v>356</v>
      </c>
      <c r="H119" s="44" t="s">
        <v>470</v>
      </c>
      <c r="I119" s="33" t="s">
        <v>474</v>
      </c>
    </row>
    <row r="120" spans="1:10" ht="30" customHeight="1">
      <c r="A120" s="31">
        <f t="shared" si="1"/>
        <v>117</v>
      </c>
      <c r="B120" s="25" t="s">
        <v>558</v>
      </c>
      <c r="C120" s="25" t="s">
        <v>557</v>
      </c>
      <c r="D120" s="30" t="s">
        <v>885</v>
      </c>
      <c r="E120" s="25" t="s">
        <v>22</v>
      </c>
      <c r="F120" s="51" t="s">
        <v>588</v>
      </c>
      <c r="G120" s="50" t="s">
        <v>628</v>
      </c>
      <c r="H120" s="44" t="s">
        <v>470</v>
      </c>
      <c r="I120" s="33" t="s">
        <v>474</v>
      </c>
    </row>
    <row r="121" spans="1:10" ht="30" customHeight="1">
      <c r="A121" s="31">
        <f t="shared" si="1"/>
        <v>118</v>
      </c>
      <c r="B121" s="25" t="s">
        <v>560</v>
      </c>
      <c r="C121" s="25" t="s">
        <v>559</v>
      </c>
      <c r="D121" s="30" t="s">
        <v>882</v>
      </c>
      <c r="E121" s="25" t="s">
        <v>22</v>
      </c>
      <c r="F121" s="51" t="s">
        <v>589</v>
      </c>
      <c r="G121" s="50" t="s">
        <v>359</v>
      </c>
      <c r="H121" s="44" t="s">
        <v>470</v>
      </c>
      <c r="I121" s="33" t="s">
        <v>474</v>
      </c>
    </row>
    <row r="122" spans="1:10" ht="30" customHeight="1">
      <c r="A122" s="31">
        <f t="shared" si="1"/>
        <v>119</v>
      </c>
      <c r="B122" s="25" t="s">
        <v>607</v>
      </c>
      <c r="C122" s="25" t="s">
        <v>561</v>
      </c>
      <c r="D122" s="30" t="s">
        <v>605</v>
      </c>
      <c r="E122" s="25" t="s">
        <v>986</v>
      </c>
      <c r="F122" s="51" t="s">
        <v>609</v>
      </c>
      <c r="G122" s="50" t="s">
        <v>1049</v>
      </c>
      <c r="H122" s="44" t="s">
        <v>470</v>
      </c>
      <c r="I122" s="33" t="s">
        <v>35</v>
      </c>
    </row>
    <row r="123" spans="1:10" ht="30" customHeight="1">
      <c r="A123" s="31">
        <f t="shared" si="1"/>
        <v>120</v>
      </c>
      <c r="B123" s="25" t="s">
        <v>969</v>
      </c>
      <c r="C123" s="25" t="s">
        <v>970</v>
      </c>
      <c r="D123" s="30" t="s">
        <v>979</v>
      </c>
      <c r="E123" s="25" t="s">
        <v>984</v>
      </c>
      <c r="F123" s="57" t="s">
        <v>981</v>
      </c>
      <c r="G123" s="50" t="s">
        <v>988</v>
      </c>
      <c r="H123" s="44" t="s">
        <v>470</v>
      </c>
      <c r="I123" s="33" t="s">
        <v>989</v>
      </c>
    </row>
    <row r="124" spans="1:10" ht="30" customHeight="1">
      <c r="A124" s="31">
        <f t="shared" si="1"/>
        <v>121</v>
      </c>
      <c r="B124" s="25" t="s">
        <v>971</v>
      </c>
      <c r="C124" s="25" t="s">
        <v>972</v>
      </c>
      <c r="D124" s="30" t="s">
        <v>980</v>
      </c>
      <c r="E124" s="25" t="s">
        <v>984</v>
      </c>
      <c r="F124" s="57" t="s">
        <v>982</v>
      </c>
      <c r="G124" s="50" t="s">
        <v>990</v>
      </c>
      <c r="H124" s="44" t="s">
        <v>470</v>
      </c>
      <c r="I124" s="33" t="s">
        <v>991</v>
      </c>
    </row>
    <row r="125" spans="1:10" ht="30" customHeight="1">
      <c r="A125" s="31">
        <f t="shared" si="1"/>
        <v>122</v>
      </c>
      <c r="B125" s="25" t="s">
        <v>422</v>
      </c>
      <c r="C125" s="25" t="s">
        <v>423</v>
      </c>
      <c r="D125" s="30" t="s">
        <v>505</v>
      </c>
      <c r="E125" s="25" t="s">
        <v>984</v>
      </c>
      <c r="F125" s="34" t="s">
        <v>459</v>
      </c>
      <c r="G125" s="50" t="s">
        <v>1050</v>
      </c>
      <c r="H125" s="44" t="s">
        <v>475</v>
      </c>
      <c r="I125" s="33" t="s">
        <v>476</v>
      </c>
      <c r="J125" s="33"/>
    </row>
    <row r="126" spans="1:10" ht="30" customHeight="1">
      <c r="A126" s="31">
        <f t="shared" si="1"/>
        <v>123</v>
      </c>
      <c r="B126" s="25" t="s">
        <v>424</v>
      </c>
      <c r="C126" s="25" t="s">
        <v>425</v>
      </c>
      <c r="D126" s="30" t="s">
        <v>506</v>
      </c>
      <c r="E126" s="25" t="s">
        <v>984</v>
      </c>
      <c r="F126" s="34" t="s">
        <v>460</v>
      </c>
      <c r="G126" s="50" t="s">
        <v>1051</v>
      </c>
      <c r="H126" s="44" t="s">
        <v>475</v>
      </c>
      <c r="I126" s="33" t="s">
        <v>477</v>
      </c>
      <c r="J126" s="33"/>
    </row>
    <row r="127" spans="1:10" ht="30" customHeight="1">
      <c r="A127" s="31">
        <f t="shared" si="1"/>
        <v>124</v>
      </c>
      <c r="B127" s="25" t="s">
        <v>426</v>
      </c>
      <c r="C127" s="25" t="s">
        <v>427</v>
      </c>
      <c r="D127" s="30" t="s">
        <v>507</v>
      </c>
      <c r="E127" s="25" t="s">
        <v>984</v>
      </c>
      <c r="F127" s="34" t="s">
        <v>461</v>
      </c>
      <c r="G127" s="50" t="s">
        <v>1052</v>
      </c>
      <c r="H127" s="44" t="s">
        <v>475</v>
      </c>
      <c r="I127" s="33" t="s">
        <v>476</v>
      </c>
    </row>
    <row r="128" spans="1:10" ht="30" customHeight="1">
      <c r="A128" s="31">
        <f t="shared" si="1"/>
        <v>125</v>
      </c>
      <c r="B128" s="25" t="s">
        <v>428</v>
      </c>
      <c r="C128" s="25" t="s">
        <v>429</v>
      </c>
      <c r="D128" s="30" t="s">
        <v>508</v>
      </c>
      <c r="E128" s="25" t="s">
        <v>984</v>
      </c>
      <c r="F128" s="34" t="s">
        <v>462</v>
      </c>
      <c r="G128" s="50" t="s">
        <v>1040</v>
      </c>
      <c r="H128" s="44" t="s">
        <v>475</v>
      </c>
      <c r="I128" s="33" t="s">
        <v>477</v>
      </c>
    </row>
    <row r="129" spans="1:9" ht="30" customHeight="1">
      <c r="A129" s="31">
        <f t="shared" si="1"/>
        <v>126</v>
      </c>
      <c r="B129" s="25" t="s">
        <v>430</v>
      </c>
      <c r="C129" s="25" t="s">
        <v>431</v>
      </c>
      <c r="D129" s="30" t="s">
        <v>491</v>
      </c>
      <c r="E129" s="25" t="s">
        <v>984</v>
      </c>
      <c r="F129" s="34" t="s">
        <v>463</v>
      </c>
      <c r="G129" s="50" t="s">
        <v>1053</v>
      </c>
      <c r="H129" s="44" t="s">
        <v>478</v>
      </c>
      <c r="I129" s="33" t="s">
        <v>501</v>
      </c>
    </row>
    <row r="130" spans="1:9" ht="30" customHeight="1">
      <c r="A130" s="31">
        <f t="shared" si="1"/>
        <v>127</v>
      </c>
      <c r="B130" s="25" t="s">
        <v>432</v>
      </c>
      <c r="C130" s="25" t="s">
        <v>502</v>
      </c>
      <c r="D130" s="30" t="s">
        <v>503</v>
      </c>
      <c r="E130" s="25" t="s">
        <v>128</v>
      </c>
      <c r="F130" s="34" t="s">
        <v>464</v>
      </c>
      <c r="G130" s="50" t="s">
        <v>373</v>
      </c>
      <c r="H130" s="44" t="s">
        <v>478</v>
      </c>
      <c r="I130" s="33" t="s">
        <v>35</v>
      </c>
    </row>
    <row r="131" spans="1:9" ht="30" customHeight="1">
      <c r="A131" s="31">
        <f t="shared" si="1"/>
        <v>128</v>
      </c>
      <c r="B131" s="25" t="s">
        <v>562</v>
      </c>
      <c r="C131" s="25" t="s">
        <v>612</v>
      </c>
      <c r="D131" s="30" t="s">
        <v>887</v>
      </c>
      <c r="E131" s="25" t="s">
        <v>22</v>
      </c>
      <c r="F131" s="34" t="s">
        <v>632</v>
      </c>
      <c r="G131" s="50" t="s">
        <v>234</v>
      </c>
      <c r="H131" s="44" t="s">
        <v>867</v>
      </c>
      <c r="I131" s="33" t="s">
        <v>868</v>
      </c>
    </row>
    <row r="132" spans="1:9" ht="30" customHeight="1">
      <c r="A132" s="31">
        <f t="shared" si="1"/>
        <v>129</v>
      </c>
      <c r="B132" s="25" t="s">
        <v>563</v>
      </c>
      <c r="C132" s="25" t="s">
        <v>613</v>
      </c>
      <c r="D132" s="30" t="s">
        <v>888</v>
      </c>
      <c r="E132" s="25" t="s">
        <v>22</v>
      </c>
      <c r="F132" s="34" t="s">
        <v>634</v>
      </c>
      <c r="G132" s="50" t="s">
        <v>234</v>
      </c>
      <c r="H132" s="44" t="s">
        <v>867</v>
      </c>
      <c r="I132" s="33" t="s">
        <v>868</v>
      </c>
    </row>
    <row r="133" spans="1:9" ht="30" customHeight="1">
      <c r="A133" s="31">
        <f t="shared" ref="A133:A196" si="2">IF(AND(NOT(ISERR(FIND($M$4,D133))),NOT(ISERR(FIND($M$5,D133))),NOT(ISERR(FIND($M$6,D133))),NOT(ISERR(FIND($M$7,D133))) ),A132+1,A132)</f>
        <v>130</v>
      </c>
      <c r="B133" s="25" t="s">
        <v>614</v>
      </c>
      <c r="C133" s="25" t="s">
        <v>615</v>
      </c>
      <c r="D133" s="30" t="s">
        <v>889</v>
      </c>
      <c r="E133" s="25" t="s">
        <v>22</v>
      </c>
      <c r="F133" s="34" t="s">
        <v>636</v>
      </c>
      <c r="G133" s="50" t="s">
        <v>234</v>
      </c>
      <c r="H133" s="44" t="s">
        <v>867</v>
      </c>
      <c r="I133" s="33" t="s">
        <v>868</v>
      </c>
    </row>
    <row r="134" spans="1:9" ht="30" customHeight="1">
      <c r="A134" s="31">
        <f t="shared" si="2"/>
        <v>131</v>
      </c>
      <c r="B134" s="25" t="s">
        <v>616</v>
      </c>
      <c r="C134" s="25" t="s">
        <v>617</v>
      </c>
      <c r="D134" s="30" t="s">
        <v>890</v>
      </c>
      <c r="E134" s="25" t="s">
        <v>22</v>
      </c>
      <c r="F134" s="34" t="s">
        <v>638</v>
      </c>
      <c r="G134" s="50" t="s">
        <v>234</v>
      </c>
      <c r="H134" s="44" t="s">
        <v>867</v>
      </c>
      <c r="I134" s="33" t="s">
        <v>868</v>
      </c>
    </row>
    <row r="135" spans="1:9" ht="30" customHeight="1">
      <c r="A135" s="31">
        <f t="shared" si="2"/>
        <v>132</v>
      </c>
      <c r="B135" s="25" t="s">
        <v>618</v>
      </c>
      <c r="C135" s="25" t="s">
        <v>619</v>
      </c>
      <c r="D135" s="30" t="s">
        <v>891</v>
      </c>
      <c r="E135" s="25" t="s">
        <v>22</v>
      </c>
      <c r="F135" s="34" t="s">
        <v>640</v>
      </c>
      <c r="G135" s="50" t="s">
        <v>234</v>
      </c>
      <c r="H135" s="44" t="s">
        <v>867</v>
      </c>
      <c r="I135" s="33" t="s">
        <v>868</v>
      </c>
    </row>
    <row r="136" spans="1:9" ht="30" customHeight="1">
      <c r="A136" s="31">
        <f t="shared" si="2"/>
        <v>133</v>
      </c>
      <c r="B136" s="25" t="s">
        <v>620</v>
      </c>
      <c r="C136" s="25" t="s">
        <v>621</v>
      </c>
      <c r="D136" s="30" t="s">
        <v>892</v>
      </c>
      <c r="E136" s="25" t="s">
        <v>22</v>
      </c>
      <c r="F136" s="34" t="s">
        <v>642</v>
      </c>
      <c r="G136" s="50" t="s">
        <v>234</v>
      </c>
      <c r="H136" s="44" t="s">
        <v>867</v>
      </c>
      <c r="I136" s="33" t="s">
        <v>868</v>
      </c>
    </row>
    <row r="137" spans="1:9" ht="30" customHeight="1">
      <c r="A137" s="31">
        <f t="shared" si="2"/>
        <v>134</v>
      </c>
      <c r="B137" s="25" t="s">
        <v>622</v>
      </c>
      <c r="C137" s="25" t="s">
        <v>623</v>
      </c>
      <c r="D137" s="30" t="s">
        <v>893</v>
      </c>
      <c r="E137" s="25" t="s">
        <v>22</v>
      </c>
      <c r="F137" s="34" t="s">
        <v>644</v>
      </c>
      <c r="G137" s="50" t="s">
        <v>234</v>
      </c>
      <c r="H137" s="44" t="s">
        <v>867</v>
      </c>
      <c r="I137" s="33" t="s">
        <v>868</v>
      </c>
    </row>
    <row r="138" spans="1:9" ht="30" customHeight="1">
      <c r="A138" s="31">
        <f t="shared" si="2"/>
        <v>135</v>
      </c>
      <c r="B138" s="25" t="s">
        <v>624</v>
      </c>
      <c r="C138" s="25" t="s">
        <v>625</v>
      </c>
      <c r="D138" s="30" t="s">
        <v>626</v>
      </c>
      <c r="E138" s="25" t="s">
        <v>22</v>
      </c>
      <c r="F138" s="34" t="s">
        <v>646</v>
      </c>
      <c r="G138" s="50" t="s">
        <v>234</v>
      </c>
      <c r="H138" s="44" t="s">
        <v>867</v>
      </c>
      <c r="I138" s="33" t="s">
        <v>224</v>
      </c>
    </row>
    <row r="139" spans="1:9" ht="30" customHeight="1">
      <c r="A139" s="31">
        <f t="shared" si="2"/>
        <v>136</v>
      </c>
      <c r="B139" s="25" t="s">
        <v>649</v>
      </c>
      <c r="C139" s="25" t="s">
        <v>647</v>
      </c>
      <c r="D139" s="30" t="s">
        <v>894</v>
      </c>
      <c r="E139" s="25" t="s">
        <v>128</v>
      </c>
      <c r="F139" s="34" t="s">
        <v>648</v>
      </c>
      <c r="G139" s="50" t="s">
        <v>234</v>
      </c>
      <c r="H139" s="44" t="s">
        <v>867</v>
      </c>
      <c r="I139" s="33" t="s">
        <v>224</v>
      </c>
    </row>
    <row r="140" spans="1:9" ht="30" customHeight="1">
      <c r="A140" s="31">
        <f t="shared" si="2"/>
        <v>137</v>
      </c>
      <c r="B140" s="25" t="s">
        <v>652</v>
      </c>
      <c r="C140" s="25" t="s">
        <v>650</v>
      </c>
      <c r="D140" s="30" t="s">
        <v>869</v>
      </c>
      <c r="E140" s="25" t="s">
        <v>128</v>
      </c>
      <c r="F140" s="34" t="s">
        <v>651</v>
      </c>
      <c r="G140" s="50" t="s">
        <v>234</v>
      </c>
      <c r="H140" s="44" t="s">
        <v>867</v>
      </c>
      <c r="I140" s="33" t="s">
        <v>224</v>
      </c>
    </row>
    <row r="141" spans="1:9" ht="30" customHeight="1">
      <c r="A141" s="31">
        <f t="shared" si="2"/>
        <v>138</v>
      </c>
      <c r="B141" s="25" t="s">
        <v>655</v>
      </c>
      <c r="C141" s="25" t="s">
        <v>653</v>
      </c>
      <c r="D141" s="30" t="s">
        <v>895</v>
      </c>
      <c r="E141" s="25" t="s">
        <v>128</v>
      </c>
      <c r="F141" s="34" t="s">
        <v>654</v>
      </c>
      <c r="G141" s="50" t="s">
        <v>234</v>
      </c>
      <c r="H141" s="44" t="s">
        <v>867</v>
      </c>
      <c r="I141" s="33" t="s">
        <v>868</v>
      </c>
    </row>
    <row r="142" spans="1:9" ht="30" customHeight="1">
      <c r="A142" s="31">
        <f t="shared" si="2"/>
        <v>139</v>
      </c>
      <c r="B142" s="25" t="s">
        <v>658</v>
      </c>
      <c r="C142" s="25" t="s">
        <v>656</v>
      </c>
      <c r="D142" s="30" t="s">
        <v>870</v>
      </c>
      <c r="E142" s="25" t="s">
        <v>128</v>
      </c>
      <c r="F142" s="34" t="s">
        <v>657</v>
      </c>
      <c r="G142" s="50" t="s">
        <v>234</v>
      </c>
      <c r="H142" s="44" t="s">
        <v>867</v>
      </c>
      <c r="I142" s="33" t="s">
        <v>868</v>
      </c>
    </row>
    <row r="143" spans="1:9" ht="30" customHeight="1">
      <c r="A143" s="31">
        <f t="shared" si="2"/>
        <v>140</v>
      </c>
      <c r="B143" s="25" t="s">
        <v>661</v>
      </c>
      <c r="C143" s="25" t="s">
        <v>659</v>
      </c>
      <c r="D143" s="30" t="s">
        <v>896</v>
      </c>
      <c r="E143" s="25" t="s">
        <v>128</v>
      </c>
      <c r="F143" s="34" t="s">
        <v>660</v>
      </c>
      <c r="G143" s="50" t="s">
        <v>234</v>
      </c>
      <c r="H143" s="44" t="s">
        <v>867</v>
      </c>
      <c r="I143" s="33" t="s">
        <v>868</v>
      </c>
    </row>
    <row r="144" spans="1:9" ht="30" customHeight="1">
      <c r="A144" s="31">
        <f t="shared" si="2"/>
        <v>141</v>
      </c>
      <c r="B144" s="25" t="s">
        <v>664</v>
      </c>
      <c r="C144" s="25" t="s">
        <v>662</v>
      </c>
      <c r="D144" s="30" t="s">
        <v>897</v>
      </c>
      <c r="E144" s="25" t="s">
        <v>128</v>
      </c>
      <c r="F144" s="34" t="s">
        <v>663</v>
      </c>
      <c r="G144" s="50" t="s">
        <v>234</v>
      </c>
      <c r="H144" s="44" t="s">
        <v>867</v>
      </c>
      <c r="I144" s="33" t="s">
        <v>868</v>
      </c>
    </row>
    <row r="145" spans="1:9" ht="30" customHeight="1">
      <c r="A145" s="31">
        <f t="shared" si="2"/>
        <v>142</v>
      </c>
      <c r="B145" s="25" t="s">
        <v>667</v>
      </c>
      <c r="C145" s="25" t="s">
        <v>665</v>
      </c>
      <c r="D145" s="30" t="s">
        <v>898</v>
      </c>
      <c r="E145" s="25" t="s">
        <v>128</v>
      </c>
      <c r="F145" s="34" t="s">
        <v>666</v>
      </c>
      <c r="G145" s="50" t="s">
        <v>234</v>
      </c>
      <c r="H145" s="44" t="s">
        <v>867</v>
      </c>
      <c r="I145" s="33" t="s">
        <v>868</v>
      </c>
    </row>
    <row r="146" spans="1:9" ht="30" customHeight="1">
      <c r="A146" s="31">
        <f t="shared" si="2"/>
        <v>143</v>
      </c>
      <c r="B146" s="25" t="s">
        <v>670</v>
      </c>
      <c r="C146" s="25" t="s">
        <v>668</v>
      </c>
      <c r="D146" s="30" t="s">
        <v>899</v>
      </c>
      <c r="E146" s="25" t="s">
        <v>128</v>
      </c>
      <c r="F146" s="34" t="s">
        <v>669</v>
      </c>
      <c r="G146" s="50" t="s">
        <v>234</v>
      </c>
      <c r="H146" s="44" t="s">
        <v>867</v>
      </c>
      <c r="I146" s="33" t="s">
        <v>868</v>
      </c>
    </row>
    <row r="147" spans="1:9" ht="30" customHeight="1">
      <c r="A147" s="31">
        <f t="shared" si="2"/>
        <v>144</v>
      </c>
      <c r="B147" s="25" t="s">
        <v>673</v>
      </c>
      <c r="C147" s="25" t="s">
        <v>671</v>
      </c>
      <c r="D147" s="30" t="s">
        <v>900</v>
      </c>
      <c r="E147" s="25" t="s">
        <v>128</v>
      </c>
      <c r="F147" s="34" t="s">
        <v>672</v>
      </c>
      <c r="G147" s="50" t="s">
        <v>234</v>
      </c>
      <c r="H147" s="44" t="s">
        <v>867</v>
      </c>
      <c r="I147" s="33" t="s">
        <v>868</v>
      </c>
    </row>
    <row r="148" spans="1:9" ht="30" customHeight="1">
      <c r="A148" s="31">
        <f t="shared" si="2"/>
        <v>145</v>
      </c>
      <c r="B148" s="25" t="s">
        <v>676</v>
      </c>
      <c r="C148" s="25" t="s">
        <v>674</v>
      </c>
      <c r="D148" s="30" t="s">
        <v>901</v>
      </c>
      <c r="E148" s="25" t="s">
        <v>128</v>
      </c>
      <c r="F148" s="34" t="s">
        <v>675</v>
      </c>
      <c r="G148" s="50" t="s">
        <v>234</v>
      </c>
      <c r="H148" s="44" t="s">
        <v>867</v>
      </c>
      <c r="I148" s="33" t="s">
        <v>868</v>
      </c>
    </row>
    <row r="149" spans="1:9">
      <c r="A149" s="31">
        <f t="shared" si="2"/>
        <v>146</v>
      </c>
      <c r="B149" s="25" t="s">
        <v>679</v>
      </c>
      <c r="C149" s="25" t="s">
        <v>677</v>
      </c>
      <c r="D149" s="30" t="s">
        <v>902</v>
      </c>
      <c r="E149" s="25" t="s">
        <v>128</v>
      </c>
      <c r="F149" s="34" t="s">
        <v>678</v>
      </c>
      <c r="G149" s="50" t="s">
        <v>234</v>
      </c>
      <c r="H149" s="44" t="s">
        <v>867</v>
      </c>
      <c r="I149" s="33" t="s">
        <v>868</v>
      </c>
    </row>
    <row r="150" spans="1:9" ht="25.5">
      <c r="A150" s="31">
        <f t="shared" si="2"/>
        <v>147</v>
      </c>
      <c r="B150" s="25" t="s">
        <v>682</v>
      </c>
      <c r="C150" s="25" t="s">
        <v>680</v>
      </c>
      <c r="D150" s="30" t="s">
        <v>903</v>
      </c>
      <c r="E150" s="25" t="s">
        <v>128</v>
      </c>
      <c r="F150" s="34" t="s">
        <v>681</v>
      </c>
      <c r="G150" s="50" t="s">
        <v>234</v>
      </c>
      <c r="H150" s="44" t="s">
        <v>867</v>
      </c>
      <c r="I150" s="33" t="s">
        <v>868</v>
      </c>
    </row>
    <row r="151" spans="1:9" ht="25.5">
      <c r="A151" s="31">
        <f t="shared" si="2"/>
        <v>148</v>
      </c>
      <c r="B151" s="25" t="s">
        <v>685</v>
      </c>
      <c r="C151" s="25" t="s">
        <v>683</v>
      </c>
      <c r="D151" s="30" t="s">
        <v>904</v>
      </c>
      <c r="E151" s="25" t="s">
        <v>128</v>
      </c>
      <c r="F151" s="34" t="s">
        <v>684</v>
      </c>
      <c r="G151" s="50" t="s">
        <v>234</v>
      </c>
      <c r="H151" s="44" t="s">
        <v>867</v>
      </c>
      <c r="I151" s="33" t="s">
        <v>868</v>
      </c>
    </row>
    <row r="152" spans="1:9" ht="25.5">
      <c r="A152" s="31">
        <f t="shared" si="2"/>
        <v>149</v>
      </c>
      <c r="B152" s="25" t="s">
        <v>688</v>
      </c>
      <c r="C152" s="25" t="s">
        <v>686</v>
      </c>
      <c r="D152" s="30" t="s">
        <v>905</v>
      </c>
      <c r="E152" s="25" t="s">
        <v>128</v>
      </c>
      <c r="F152" s="34" t="s">
        <v>687</v>
      </c>
      <c r="G152" s="50" t="s">
        <v>234</v>
      </c>
      <c r="H152" s="44" t="s">
        <v>867</v>
      </c>
      <c r="I152" s="33" t="s">
        <v>868</v>
      </c>
    </row>
    <row r="153" spans="1:9" ht="25.5">
      <c r="A153" s="31">
        <f t="shared" si="2"/>
        <v>150</v>
      </c>
      <c r="B153" s="25" t="s">
        <v>691</v>
      </c>
      <c r="C153" s="25" t="s">
        <v>689</v>
      </c>
      <c r="D153" s="30" t="s">
        <v>906</v>
      </c>
      <c r="E153" s="25" t="s">
        <v>128</v>
      </c>
      <c r="F153" s="34" t="s">
        <v>690</v>
      </c>
      <c r="G153" s="50" t="s">
        <v>234</v>
      </c>
      <c r="H153" s="44" t="s">
        <v>867</v>
      </c>
      <c r="I153" s="33" t="s">
        <v>224</v>
      </c>
    </row>
    <row r="154" spans="1:9" ht="25.5">
      <c r="A154" s="31">
        <f t="shared" si="2"/>
        <v>151</v>
      </c>
      <c r="B154" s="25" t="s">
        <v>694</v>
      </c>
      <c r="C154" s="25" t="s">
        <v>692</v>
      </c>
      <c r="D154" s="30" t="s">
        <v>907</v>
      </c>
      <c r="E154" s="25" t="s">
        <v>128</v>
      </c>
      <c r="F154" s="34" t="s">
        <v>693</v>
      </c>
      <c r="G154" s="50" t="s">
        <v>234</v>
      </c>
      <c r="H154" s="44" t="s">
        <v>867</v>
      </c>
      <c r="I154" s="33" t="s">
        <v>868</v>
      </c>
    </row>
    <row r="155" spans="1:9" ht="25.5">
      <c r="A155" s="31">
        <f t="shared" si="2"/>
        <v>152</v>
      </c>
      <c r="B155" s="25" t="s">
        <v>697</v>
      </c>
      <c r="C155" s="25" t="s">
        <v>695</v>
      </c>
      <c r="D155" s="30" t="s">
        <v>908</v>
      </c>
      <c r="E155" s="25" t="s">
        <v>128</v>
      </c>
      <c r="F155" s="34" t="s">
        <v>696</v>
      </c>
      <c r="G155" s="50" t="s">
        <v>234</v>
      </c>
      <c r="H155" s="44" t="s">
        <v>867</v>
      </c>
      <c r="I155" s="33" t="s">
        <v>868</v>
      </c>
    </row>
    <row r="156" spans="1:9" ht="25.5">
      <c r="A156" s="31">
        <f t="shared" si="2"/>
        <v>153</v>
      </c>
      <c r="B156" s="25" t="s">
        <v>700</v>
      </c>
      <c r="C156" s="25" t="s">
        <v>698</v>
      </c>
      <c r="D156" s="30" t="s">
        <v>909</v>
      </c>
      <c r="E156" s="25" t="s">
        <v>128</v>
      </c>
      <c r="F156" s="34" t="s">
        <v>699</v>
      </c>
      <c r="G156" s="50" t="s">
        <v>234</v>
      </c>
      <c r="H156" s="44" t="s">
        <v>867</v>
      </c>
      <c r="I156" s="33" t="s">
        <v>868</v>
      </c>
    </row>
    <row r="157" spans="1:9" ht="25.5">
      <c r="A157" s="31">
        <f t="shared" si="2"/>
        <v>154</v>
      </c>
      <c r="B157" s="25" t="s">
        <v>703</v>
      </c>
      <c r="C157" s="25" t="s">
        <v>701</v>
      </c>
      <c r="D157" s="30" t="s">
        <v>910</v>
      </c>
      <c r="E157" s="25" t="s">
        <v>128</v>
      </c>
      <c r="F157" s="34" t="s">
        <v>702</v>
      </c>
      <c r="G157" s="50" t="s">
        <v>234</v>
      </c>
      <c r="H157" s="44" t="s">
        <v>867</v>
      </c>
      <c r="I157" s="33" t="s">
        <v>868</v>
      </c>
    </row>
    <row r="158" spans="1:9" ht="30" customHeight="1">
      <c r="A158" s="31">
        <f t="shared" si="2"/>
        <v>155</v>
      </c>
      <c r="B158" s="25" t="s">
        <v>706</v>
      </c>
      <c r="C158" s="25" t="s">
        <v>704</v>
      </c>
      <c r="D158" s="30" t="s">
        <v>911</v>
      </c>
      <c r="E158" s="25" t="s">
        <v>128</v>
      </c>
      <c r="F158" s="34" t="s">
        <v>705</v>
      </c>
      <c r="G158" s="50" t="s">
        <v>234</v>
      </c>
      <c r="H158" s="44" t="s">
        <v>867</v>
      </c>
      <c r="I158" s="33" t="s">
        <v>868</v>
      </c>
    </row>
    <row r="159" spans="1:9" ht="30" customHeight="1">
      <c r="A159" s="31">
        <f t="shared" si="2"/>
        <v>156</v>
      </c>
      <c r="B159" s="25" t="s">
        <v>709</v>
      </c>
      <c r="C159" s="25" t="s">
        <v>707</v>
      </c>
      <c r="D159" s="30" t="s">
        <v>912</v>
      </c>
      <c r="E159" s="25" t="s">
        <v>128</v>
      </c>
      <c r="F159" s="34" t="s">
        <v>708</v>
      </c>
      <c r="G159" s="50" t="s">
        <v>234</v>
      </c>
      <c r="H159" s="44" t="s">
        <v>867</v>
      </c>
      <c r="I159" s="33" t="s">
        <v>868</v>
      </c>
    </row>
    <row r="160" spans="1:9" ht="30" customHeight="1">
      <c r="A160" s="31">
        <f t="shared" si="2"/>
        <v>157</v>
      </c>
      <c r="B160" s="25" t="s">
        <v>712</v>
      </c>
      <c r="C160" s="25" t="s">
        <v>710</v>
      </c>
      <c r="D160" s="30" t="s">
        <v>913</v>
      </c>
      <c r="E160" s="25" t="s">
        <v>128</v>
      </c>
      <c r="F160" s="34" t="s">
        <v>711</v>
      </c>
      <c r="G160" s="50" t="s">
        <v>234</v>
      </c>
      <c r="H160" s="44" t="s">
        <v>867</v>
      </c>
      <c r="I160" s="33" t="s">
        <v>868</v>
      </c>
    </row>
    <row r="161" spans="1:9" ht="30" customHeight="1">
      <c r="A161" s="31">
        <f t="shared" si="2"/>
        <v>158</v>
      </c>
      <c r="B161" s="25" t="s">
        <v>715</v>
      </c>
      <c r="C161" s="25" t="s">
        <v>713</v>
      </c>
      <c r="D161" s="30" t="s">
        <v>914</v>
      </c>
      <c r="E161" s="25" t="s">
        <v>128</v>
      </c>
      <c r="F161" s="34" t="s">
        <v>714</v>
      </c>
      <c r="G161" s="50" t="s">
        <v>234</v>
      </c>
      <c r="H161" s="44" t="s">
        <v>867</v>
      </c>
      <c r="I161" s="33" t="s">
        <v>868</v>
      </c>
    </row>
    <row r="162" spans="1:9" ht="30" customHeight="1">
      <c r="A162" s="31">
        <f t="shared" si="2"/>
        <v>159</v>
      </c>
      <c r="B162" s="25" t="s">
        <v>718</v>
      </c>
      <c r="C162" s="25" t="s">
        <v>716</v>
      </c>
      <c r="D162" s="30" t="s">
        <v>915</v>
      </c>
      <c r="E162" s="25" t="s">
        <v>128</v>
      </c>
      <c r="F162" s="34" t="s">
        <v>717</v>
      </c>
      <c r="G162" s="50" t="s">
        <v>234</v>
      </c>
      <c r="H162" s="44" t="s">
        <v>867</v>
      </c>
      <c r="I162" s="33" t="s">
        <v>868</v>
      </c>
    </row>
    <row r="163" spans="1:9" ht="30" customHeight="1">
      <c r="A163" s="31">
        <f t="shared" si="2"/>
        <v>160</v>
      </c>
      <c r="B163" s="25" t="s">
        <v>721</v>
      </c>
      <c r="C163" s="25" t="s">
        <v>719</v>
      </c>
      <c r="D163" s="30" t="s">
        <v>916</v>
      </c>
      <c r="E163" s="25" t="s">
        <v>128</v>
      </c>
      <c r="F163" s="34" t="s">
        <v>720</v>
      </c>
      <c r="G163" s="50" t="s">
        <v>234</v>
      </c>
      <c r="H163" s="44" t="s">
        <v>867</v>
      </c>
      <c r="I163" s="33" t="s">
        <v>868</v>
      </c>
    </row>
    <row r="164" spans="1:9">
      <c r="A164" s="31">
        <f t="shared" si="2"/>
        <v>161</v>
      </c>
      <c r="B164" s="25" t="s">
        <v>724</v>
      </c>
      <c r="C164" s="25" t="s">
        <v>722</v>
      </c>
      <c r="D164" s="30" t="s">
        <v>917</v>
      </c>
      <c r="E164" s="25" t="s">
        <v>128</v>
      </c>
      <c r="F164" s="34" t="s">
        <v>723</v>
      </c>
      <c r="G164" s="50" t="s">
        <v>234</v>
      </c>
      <c r="H164" s="44" t="s">
        <v>867</v>
      </c>
      <c r="I164" s="33" t="s">
        <v>868</v>
      </c>
    </row>
    <row r="165" spans="1:9">
      <c r="A165" s="31">
        <f t="shared" si="2"/>
        <v>162</v>
      </c>
      <c r="B165" s="25" t="s">
        <v>727</v>
      </c>
      <c r="C165" s="25" t="s">
        <v>725</v>
      </c>
      <c r="D165" s="30" t="s">
        <v>918</v>
      </c>
      <c r="E165" s="25" t="s">
        <v>128</v>
      </c>
      <c r="F165" s="34" t="s">
        <v>726</v>
      </c>
      <c r="G165" s="50" t="s">
        <v>234</v>
      </c>
      <c r="H165" s="44" t="s">
        <v>867</v>
      </c>
      <c r="I165" s="33" t="s">
        <v>868</v>
      </c>
    </row>
    <row r="166" spans="1:9">
      <c r="A166" s="31">
        <f t="shared" si="2"/>
        <v>163</v>
      </c>
      <c r="B166" s="25" t="s">
        <v>730</v>
      </c>
      <c r="C166" s="25" t="s">
        <v>728</v>
      </c>
      <c r="D166" s="30" t="s">
        <v>919</v>
      </c>
      <c r="E166" s="25" t="s">
        <v>128</v>
      </c>
      <c r="F166" s="34" t="s">
        <v>729</v>
      </c>
      <c r="G166" s="50" t="s">
        <v>234</v>
      </c>
      <c r="H166" s="44" t="s">
        <v>867</v>
      </c>
      <c r="I166" s="33" t="s">
        <v>868</v>
      </c>
    </row>
    <row r="167" spans="1:9" ht="25.5">
      <c r="A167" s="31">
        <f t="shared" si="2"/>
        <v>164</v>
      </c>
      <c r="B167" s="25" t="s">
        <v>733</v>
      </c>
      <c r="C167" s="25" t="s">
        <v>731</v>
      </c>
      <c r="D167" s="30" t="s">
        <v>879</v>
      </c>
      <c r="E167" s="25" t="s">
        <v>128</v>
      </c>
      <c r="F167" s="34" t="s">
        <v>732</v>
      </c>
      <c r="G167" s="50" t="s">
        <v>234</v>
      </c>
      <c r="H167" s="44" t="s">
        <v>867</v>
      </c>
      <c r="I167" s="33" t="s">
        <v>868</v>
      </c>
    </row>
    <row r="168" spans="1:9">
      <c r="A168" s="31">
        <f t="shared" si="2"/>
        <v>165</v>
      </c>
      <c r="B168" s="25" t="s">
        <v>736</v>
      </c>
      <c r="C168" s="25" t="s">
        <v>734</v>
      </c>
      <c r="D168" s="30" t="s">
        <v>920</v>
      </c>
      <c r="E168" s="25" t="s">
        <v>128</v>
      </c>
      <c r="F168" s="34" t="s">
        <v>735</v>
      </c>
      <c r="G168" s="50" t="s">
        <v>234</v>
      </c>
      <c r="H168" s="44" t="s">
        <v>867</v>
      </c>
      <c r="I168" s="33" t="s">
        <v>868</v>
      </c>
    </row>
    <row r="169" spans="1:9" ht="25.5">
      <c r="A169" s="31">
        <f t="shared" si="2"/>
        <v>166</v>
      </c>
      <c r="B169" s="25" t="s">
        <v>739</v>
      </c>
      <c r="C169" s="25" t="s">
        <v>737</v>
      </c>
      <c r="D169" s="30" t="s">
        <v>921</v>
      </c>
      <c r="E169" s="25" t="s">
        <v>128</v>
      </c>
      <c r="F169" s="34" t="s">
        <v>738</v>
      </c>
      <c r="G169" s="50" t="s">
        <v>234</v>
      </c>
      <c r="H169" s="44" t="s">
        <v>867</v>
      </c>
      <c r="I169" s="33" t="s">
        <v>868</v>
      </c>
    </row>
    <row r="170" spans="1:9" ht="25.5">
      <c r="A170" s="31">
        <f t="shared" si="2"/>
        <v>167</v>
      </c>
      <c r="B170" s="25" t="s">
        <v>742</v>
      </c>
      <c r="C170" s="25" t="s">
        <v>740</v>
      </c>
      <c r="D170" s="30" t="s">
        <v>922</v>
      </c>
      <c r="E170" s="25" t="s">
        <v>128</v>
      </c>
      <c r="F170" s="34" t="s">
        <v>741</v>
      </c>
      <c r="G170" s="50" t="s">
        <v>234</v>
      </c>
      <c r="H170" s="44" t="s">
        <v>867</v>
      </c>
      <c r="I170" s="33" t="s">
        <v>868</v>
      </c>
    </row>
    <row r="171" spans="1:9" ht="30" customHeight="1">
      <c r="A171" s="31">
        <f t="shared" si="2"/>
        <v>168</v>
      </c>
      <c r="B171" s="25" t="s">
        <v>745</v>
      </c>
      <c r="C171" s="25" t="s">
        <v>743</v>
      </c>
      <c r="D171" s="30" t="s">
        <v>923</v>
      </c>
      <c r="E171" s="25" t="s">
        <v>128</v>
      </c>
      <c r="F171" s="34" t="s">
        <v>744</v>
      </c>
      <c r="G171" s="50" t="s">
        <v>234</v>
      </c>
      <c r="H171" s="44" t="s">
        <v>867</v>
      </c>
      <c r="I171" s="33" t="s">
        <v>868</v>
      </c>
    </row>
    <row r="172" spans="1:9" ht="30" customHeight="1">
      <c r="A172" s="31">
        <f t="shared" si="2"/>
        <v>169</v>
      </c>
      <c r="B172" s="25" t="s">
        <v>748</v>
      </c>
      <c r="C172" s="25" t="s">
        <v>746</v>
      </c>
      <c r="D172" s="30" t="s">
        <v>924</v>
      </c>
      <c r="E172" s="25" t="s">
        <v>128</v>
      </c>
      <c r="F172" s="34" t="s">
        <v>747</v>
      </c>
      <c r="G172" s="50" t="s">
        <v>234</v>
      </c>
      <c r="H172" s="44" t="s">
        <v>867</v>
      </c>
      <c r="I172" s="33" t="s">
        <v>868</v>
      </c>
    </row>
    <row r="173" spans="1:9" ht="30" customHeight="1">
      <c r="A173" s="31">
        <f t="shared" si="2"/>
        <v>170</v>
      </c>
      <c r="B173" s="25" t="s">
        <v>751</v>
      </c>
      <c r="C173" s="25" t="s">
        <v>749</v>
      </c>
      <c r="D173" s="30" t="s">
        <v>925</v>
      </c>
      <c r="E173" s="25" t="s">
        <v>128</v>
      </c>
      <c r="F173" s="34" t="s">
        <v>750</v>
      </c>
      <c r="G173" s="50" t="s">
        <v>234</v>
      </c>
      <c r="H173" s="44" t="s">
        <v>867</v>
      </c>
      <c r="I173" s="33" t="s">
        <v>868</v>
      </c>
    </row>
    <row r="174" spans="1:9" ht="30" customHeight="1">
      <c r="A174" s="31">
        <f t="shared" si="2"/>
        <v>171</v>
      </c>
      <c r="B174" s="25" t="s">
        <v>754</v>
      </c>
      <c r="C174" s="25" t="s">
        <v>752</v>
      </c>
      <c r="D174" s="30" t="s">
        <v>926</v>
      </c>
      <c r="E174" s="25" t="s">
        <v>128</v>
      </c>
      <c r="F174" s="34" t="s">
        <v>753</v>
      </c>
      <c r="G174" s="50" t="s">
        <v>234</v>
      </c>
      <c r="H174" s="44" t="s">
        <v>867</v>
      </c>
      <c r="I174" s="33" t="s">
        <v>868</v>
      </c>
    </row>
    <row r="175" spans="1:9" ht="30" customHeight="1">
      <c r="A175" s="31">
        <f t="shared" si="2"/>
        <v>172</v>
      </c>
      <c r="B175" s="25" t="s">
        <v>757</v>
      </c>
      <c r="C175" s="25" t="s">
        <v>755</v>
      </c>
      <c r="D175" s="30" t="s">
        <v>927</v>
      </c>
      <c r="E175" s="25" t="s">
        <v>128</v>
      </c>
      <c r="F175" s="34" t="s">
        <v>756</v>
      </c>
      <c r="G175" s="50" t="s">
        <v>234</v>
      </c>
      <c r="H175" s="44" t="s">
        <v>867</v>
      </c>
      <c r="I175" s="33" t="s">
        <v>868</v>
      </c>
    </row>
    <row r="176" spans="1:9" ht="30" customHeight="1">
      <c r="A176" s="31">
        <f t="shared" si="2"/>
        <v>173</v>
      </c>
      <c r="B176" s="25" t="s">
        <v>760</v>
      </c>
      <c r="C176" s="25" t="s">
        <v>758</v>
      </c>
      <c r="D176" s="30" t="s">
        <v>928</v>
      </c>
      <c r="E176" s="25" t="s">
        <v>128</v>
      </c>
      <c r="F176" s="34" t="s">
        <v>759</v>
      </c>
      <c r="G176" s="50" t="s">
        <v>234</v>
      </c>
      <c r="H176" s="44" t="s">
        <v>867</v>
      </c>
      <c r="I176" s="33" t="s">
        <v>868</v>
      </c>
    </row>
    <row r="177" spans="1:9" ht="30" customHeight="1">
      <c r="A177" s="31">
        <f t="shared" si="2"/>
        <v>174</v>
      </c>
      <c r="B177" s="25" t="s">
        <v>763</v>
      </c>
      <c r="C177" s="25" t="s">
        <v>761</v>
      </c>
      <c r="D177" s="30" t="s">
        <v>929</v>
      </c>
      <c r="E177" s="25" t="s">
        <v>128</v>
      </c>
      <c r="F177" s="34" t="s">
        <v>762</v>
      </c>
      <c r="G177" s="50" t="s">
        <v>234</v>
      </c>
      <c r="H177" s="44" t="s">
        <v>867</v>
      </c>
      <c r="I177" s="33" t="s">
        <v>224</v>
      </c>
    </row>
    <row r="178" spans="1:9" ht="30" customHeight="1">
      <c r="A178" s="31">
        <f t="shared" si="2"/>
        <v>175</v>
      </c>
      <c r="B178" s="25" t="s">
        <v>766</v>
      </c>
      <c r="C178" s="25" t="s">
        <v>764</v>
      </c>
      <c r="D178" s="30" t="s">
        <v>871</v>
      </c>
      <c r="E178" s="25" t="s">
        <v>128</v>
      </c>
      <c r="F178" s="34" t="s">
        <v>765</v>
      </c>
      <c r="G178" s="50" t="s">
        <v>234</v>
      </c>
      <c r="H178" s="44" t="s">
        <v>867</v>
      </c>
      <c r="I178" s="33" t="s">
        <v>224</v>
      </c>
    </row>
    <row r="179" spans="1:9" ht="30" customHeight="1">
      <c r="A179" s="31">
        <f t="shared" si="2"/>
        <v>176</v>
      </c>
      <c r="B179" s="25" t="s">
        <v>769</v>
      </c>
      <c r="C179" s="25" t="s">
        <v>767</v>
      </c>
      <c r="D179" s="30" t="s">
        <v>872</v>
      </c>
      <c r="E179" s="25" t="s">
        <v>128</v>
      </c>
      <c r="F179" s="34" t="s">
        <v>768</v>
      </c>
      <c r="G179" s="50" t="s">
        <v>234</v>
      </c>
      <c r="H179" s="44" t="s">
        <v>867</v>
      </c>
      <c r="I179" s="33" t="s">
        <v>224</v>
      </c>
    </row>
    <row r="180" spans="1:9" ht="30" customHeight="1">
      <c r="A180" s="31">
        <f t="shared" si="2"/>
        <v>177</v>
      </c>
      <c r="B180" s="25" t="s">
        <v>772</v>
      </c>
      <c r="C180" s="25" t="s">
        <v>770</v>
      </c>
      <c r="D180" s="30" t="s">
        <v>930</v>
      </c>
      <c r="E180" s="25" t="s">
        <v>128</v>
      </c>
      <c r="F180" s="34" t="s">
        <v>771</v>
      </c>
      <c r="G180" s="50" t="s">
        <v>234</v>
      </c>
      <c r="H180" s="44" t="s">
        <v>867</v>
      </c>
      <c r="I180" s="33" t="s">
        <v>224</v>
      </c>
    </row>
    <row r="181" spans="1:9" ht="30" customHeight="1">
      <c r="A181" s="31">
        <f t="shared" si="2"/>
        <v>178</v>
      </c>
      <c r="B181" s="25" t="s">
        <v>775</v>
      </c>
      <c r="C181" s="25" t="s">
        <v>773</v>
      </c>
      <c r="D181" s="30" t="s">
        <v>931</v>
      </c>
      <c r="E181" s="25" t="s">
        <v>128</v>
      </c>
      <c r="F181" s="34" t="s">
        <v>774</v>
      </c>
      <c r="G181" s="50" t="s">
        <v>234</v>
      </c>
      <c r="H181" s="44" t="s">
        <v>867</v>
      </c>
      <c r="I181" s="33" t="s">
        <v>868</v>
      </c>
    </row>
    <row r="182" spans="1:9" ht="30" customHeight="1">
      <c r="A182" s="31">
        <f t="shared" si="2"/>
        <v>179</v>
      </c>
      <c r="B182" s="25" t="s">
        <v>778</v>
      </c>
      <c r="C182" s="25" t="s">
        <v>776</v>
      </c>
      <c r="D182" s="30" t="s">
        <v>955</v>
      </c>
      <c r="E182" s="25" t="s">
        <v>128</v>
      </c>
      <c r="F182" s="34" t="s">
        <v>777</v>
      </c>
      <c r="G182" s="50" t="s">
        <v>234</v>
      </c>
      <c r="H182" s="44" t="s">
        <v>867</v>
      </c>
      <c r="I182" s="33" t="s">
        <v>868</v>
      </c>
    </row>
    <row r="183" spans="1:9" ht="30" customHeight="1">
      <c r="A183" s="31">
        <f t="shared" si="2"/>
        <v>180</v>
      </c>
      <c r="B183" s="25" t="s">
        <v>781</v>
      </c>
      <c r="C183" s="25" t="s">
        <v>779</v>
      </c>
      <c r="D183" s="30" t="s">
        <v>956</v>
      </c>
      <c r="E183" s="25" t="s">
        <v>128</v>
      </c>
      <c r="F183" s="34" t="s">
        <v>780</v>
      </c>
      <c r="G183" s="50" t="s">
        <v>234</v>
      </c>
      <c r="H183" s="44" t="s">
        <v>867</v>
      </c>
      <c r="I183" s="33" t="s">
        <v>868</v>
      </c>
    </row>
    <row r="184" spans="1:9" ht="30" customHeight="1">
      <c r="A184" s="31">
        <f t="shared" si="2"/>
        <v>181</v>
      </c>
      <c r="B184" s="25" t="s">
        <v>784</v>
      </c>
      <c r="C184" s="25" t="s">
        <v>782</v>
      </c>
      <c r="D184" s="30" t="s">
        <v>957</v>
      </c>
      <c r="E184" s="25" t="s">
        <v>128</v>
      </c>
      <c r="F184" s="34" t="s">
        <v>783</v>
      </c>
      <c r="G184" s="50" t="s">
        <v>234</v>
      </c>
      <c r="H184" s="44" t="s">
        <v>867</v>
      </c>
      <c r="I184" s="33" t="s">
        <v>868</v>
      </c>
    </row>
    <row r="185" spans="1:9">
      <c r="A185" s="31">
        <f t="shared" si="2"/>
        <v>182</v>
      </c>
      <c r="B185" s="25" t="s">
        <v>787</v>
      </c>
      <c r="C185" s="25" t="s">
        <v>785</v>
      </c>
      <c r="D185" s="30" t="s">
        <v>932</v>
      </c>
      <c r="E185" s="25" t="s">
        <v>128</v>
      </c>
      <c r="F185" s="34" t="s">
        <v>786</v>
      </c>
      <c r="G185" s="50" t="s">
        <v>234</v>
      </c>
      <c r="H185" s="44" t="s">
        <v>867</v>
      </c>
      <c r="I185" s="33" t="s">
        <v>868</v>
      </c>
    </row>
    <row r="186" spans="1:9" ht="30" customHeight="1">
      <c r="A186" s="31">
        <f t="shared" si="2"/>
        <v>183</v>
      </c>
      <c r="B186" s="25" t="s">
        <v>790</v>
      </c>
      <c r="C186" s="25" t="s">
        <v>788</v>
      </c>
      <c r="D186" s="30" t="s">
        <v>933</v>
      </c>
      <c r="E186" s="25" t="s">
        <v>128</v>
      </c>
      <c r="F186" s="34" t="s">
        <v>789</v>
      </c>
      <c r="G186" s="50" t="s">
        <v>234</v>
      </c>
      <c r="H186" s="44" t="s">
        <v>867</v>
      </c>
      <c r="I186" s="33" t="s">
        <v>868</v>
      </c>
    </row>
    <row r="187" spans="1:9" ht="30" customHeight="1">
      <c r="A187" s="31">
        <f t="shared" si="2"/>
        <v>184</v>
      </c>
      <c r="B187" s="25" t="s">
        <v>793</v>
      </c>
      <c r="C187" s="25" t="s">
        <v>791</v>
      </c>
      <c r="D187" s="30" t="s">
        <v>934</v>
      </c>
      <c r="E187" s="25" t="s">
        <v>128</v>
      </c>
      <c r="F187" s="34" t="s">
        <v>792</v>
      </c>
      <c r="G187" s="50" t="s">
        <v>234</v>
      </c>
      <c r="H187" s="44" t="s">
        <v>867</v>
      </c>
      <c r="I187" s="33" t="s">
        <v>868</v>
      </c>
    </row>
    <row r="188" spans="1:9" ht="30" customHeight="1">
      <c r="A188" s="31">
        <f t="shared" si="2"/>
        <v>185</v>
      </c>
      <c r="B188" s="25" t="s">
        <v>796</v>
      </c>
      <c r="C188" s="25" t="s">
        <v>794</v>
      </c>
      <c r="D188" s="30" t="s">
        <v>935</v>
      </c>
      <c r="E188" s="25" t="s">
        <v>128</v>
      </c>
      <c r="F188" s="34" t="s">
        <v>795</v>
      </c>
      <c r="G188" s="50" t="s">
        <v>234</v>
      </c>
      <c r="H188" s="44" t="s">
        <v>867</v>
      </c>
      <c r="I188" s="33" t="s">
        <v>868</v>
      </c>
    </row>
    <row r="189" spans="1:9">
      <c r="A189" s="31">
        <f t="shared" si="2"/>
        <v>186</v>
      </c>
      <c r="B189" s="25" t="s">
        <v>799</v>
      </c>
      <c r="C189" s="25" t="s">
        <v>797</v>
      </c>
      <c r="D189" s="30" t="s">
        <v>936</v>
      </c>
      <c r="E189" s="25" t="s">
        <v>128</v>
      </c>
      <c r="F189" s="34" t="s">
        <v>798</v>
      </c>
      <c r="G189" s="50" t="s">
        <v>234</v>
      </c>
      <c r="H189" s="44" t="s">
        <v>867</v>
      </c>
      <c r="I189" s="33" t="s">
        <v>868</v>
      </c>
    </row>
    <row r="190" spans="1:9" ht="38.25">
      <c r="A190" s="31">
        <f t="shared" si="2"/>
        <v>187</v>
      </c>
      <c r="B190" s="25" t="s">
        <v>802</v>
      </c>
      <c r="C190" s="25" t="s">
        <v>800</v>
      </c>
      <c r="D190" s="30" t="s">
        <v>937</v>
      </c>
      <c r="E190" s="25" t="s">
        <v>128</v>
      </c>
      <c r="F190" s="34" t="s">
        <v>801</v>
      </c>
      <c r="G190" s="50" t="s">
        <v>234</v>
      </c>
      <c r="H190" s="44" t="s">
        <v>867</v>
      </c>
      <c r="I190" s="33" t="s">
        <v>868</v>
      </c>
    </row>
    <row r="191" spans="1:9">
      <c r="A191" s="31">
        <f t="shared" si="2"/>
        <v>188</v>
      </c>
      <c r="B191" s="25" t="s">
        <v>805</v>
      </c>
      <c r="C191" s="25" t="s">
        <v>803</v>
      </c>
      <c r="D191" s="30" t="s">
        <v>938</v>
      </c>
      <c r="E191" s="25" t="s">
        <v>128</v>
      </c>
      <c r="F191" s="34" t="s">
        <v>804</v>
      </c>
      <c r="G191" s="50" t="s">
        <v>234</v>
      </c>
      <c r="H191" s="44" t="s">
        <v>867</v>
      </c>
      <c r="I191" s="33" t="s">
        <v>868</v>
      </c>
    </row>
    <row r="192" spans="1:9">
      <c r="A192" s="31">
        <f t="shared" si="2"/>
        <v>189</v>
      </c>
      <c r="B192" s="25" t="s">
        <v>808</v>
      </c>
      <c r="C192" s="25" t="s">
        <v>806</v>
      </c>
      <c r="D192" s="30" t="s">
        <v>939</v>
      </c>
      <c r="E192" s="25" t="s">
        <v>128</v>
      </c>
      <c r="F192" s="34" t="s">
        <v>807</v>
      </c>
      <c r="G192" s="50" t="s">
        <v>234</v>
      </c>
      <c r="H192" s="44" t="s">
        <v>867</v>
      </c>
      <c r="I192" s="33" t="s">
        <v>868</v>
      </c>
    </row>
    <row r="193" spans="1:9">
      <c r="A193" s="31">
        <f t="shared" si="2"/>
        <v>190</v>
      </c>
      <c r="B193" s="25" t="s">
        <v>811</v>
      </c>
      <c r="C193" s="25" t="s">
        <v>809</v>
      </c>
      <c r="D193" s="30" t="s">
        <v>940</v>
      </c>
      <c r="E193" s="25" t="s">
        <v>128</v>
      </c>
      <c r="F193" s="34" t="s">
        <v>810</v>
      </c>
      <c r="G193" s="50" t="s">
        <v>234</v>
      </c>
      <c r="H193" s="44" t="s">
        <v>867</v>
      </c>
      <c r="I193" s="33" t="s">
        <v>868</v>
      </c>
    </row>
    <row r="194" spans="1:9" ht="30" customHeight="1">
      <c r="A194" s="31">
        <f t="shared" si="2"/>
        <v>191</v>
      </c>
      <c r="B194" s="25" t="s">
        <v>814</v>
      </c>
      <c r="C194" s="25" t="s">
        <v>812</v>
      </c>
      <c r="D194" s="30" t="s">
        <v>941</v>
      </c>
      <c r="E194" s="25" t="s">
        <v>128</v>
      </c>
      <c r="F194" s="34" t="s">
        <v>813</v>
      </c>
      <c r="G194" s="50" t="s">
        <v>234</v>
      </c>
      <c r="H194" s="44" t="s">
        <v>867</v>
      </c>
      <c r="I194" s="33" t="s">
        <v>868</v>
      </c>
    </row>
    <row r="195" spans="1:9" ht="30" customHeight="1">
      <c r="A195" s="31">
        <f t="shared" si="2"/>
        <v>192</v>
      </c>
      <c r="B195" s="25" t="s">
        <v>817</v>
      </c>
      <c r="C195" s="25" t="s">
        <v>815</v>
      </c>
      <c r="D195" s="30" t="s">
        <v>942</v>
      </c>
      <c r="E195" s="25" t="s">
        <v>128</v>
      </c>
      <c r="F195" s="34" t="s">
        <v>816</v>
      </c>
      <c r="G195" s="50" t="s">
        <v>234</v>
      </c>
      <c r="H195" s="44" t="s">
        <v>867</v>
      </c>
      <c r="I195" s="33" t="s">
        <v>868</v>
      </c>
    </row>
    <row r="196" spans="1:9" ht="30" customHeight="1">
      <c r="A196" s="31">
        <f t="shared" si="2"/>
        <v>193</v>
      </c>
      <c r="B196" s="25" t="s">
        <v>820</v>
      </c>
      <c r="C196" s="25" t="s">
        <v>818</v>
      </c>
      <c r="D196" s="30" t="s">
        <v>943</v>
      </c>
      <c r="E196" s="25" t="s">
        <v>128</v>
      </c>
      <c r="F196" s="34" t="s">
        <v>819</v>
      </c>
      <c r="G196" s="50" t="s">
        <v>234</v>
      </c>
      <c r="H196" s="44" t="s">
        <v>867</v>
      </c>
      <c r="I196" s="33" t="s">
        <v>868</v>
      </c>
    </row>
    <row r="197" spans="1:9" ht="30" customHeight="1">
      <c r="A197" s="31">
        <f t="shared" ref="A197:A223" si="3">IF(AND(NOT(ISERR(FIND($M$4,D197))),NOT(ISERR(FIND($M$5,D197))),NOT(ISERR(FIND($M$6,D197))),NOT(ISERR(FIND($M$7,D197))) ),A196+1,A196)</f>
        <v>194</v>
      </c>
      <c r="B197" s="25" t="s">
        <v>823</v>
      </c>
      <c r="C197" s="25" t="s">
        <v>821</v>
      </c>
      <c r="D197" s="30" t="s">
        <v>944</v>
      </c>
      <c r="E197" s="25" t="s">
        <v>128</v>
      </c>
      <c r="F197" s="34" t="s">
        <v>822</v>
      </c>
      <c r="G197" s="50" t="s">
        <v>234</v>
      </c>
      <c r="H197" s="44" t="s">
        <v>867</v>
      </c>
      <c r="I197" s="33" t="s">
        <v>868</v>
      </c>
    </row>
    <row r="198" spans="1:9" ht="30" customHeight="1">
      <c r="A198" s="31">
        <f t="shared" si="3"/>
        <v>195</v>
      </c>
      <c r="B198" s="25" t="s">
        <v>826</v>
      </c>
      <c r="C198" s="25" t="s">
        <v>824</v>
      </c>
      <c r="D198" s="30" t="s">
        <v>945</v>
      </c>
      <c r="E198" s="25" t="s">
        <v>128</v>
      </c>
      <c r="F198" s="34" t="s">
        <v>825</v>
      </c>
      <c r="G198" s="50" t="s">
        <v>234</v>
      </c>
      <c r="H198" s="44" t="s">
        <v>867</v>
      </c>
      <c r="I198" s="33" t="s">
        <v>868</v>
      </c>
    </row>
    <row r="199" spans="1:9" ht="30" customHeight="1">
      <c r="A199" s="31">
        <f t="shared" si="3"/>
        <v>196</v>
      </c>
      <c r="B199" s="25" t="s">
        <v>829</v>
      </c>
      <c r="C199" s="25" t="s">
        <v>827</v>
      </c>
      <c r="D199" s="30" t="s">
        <v>946</v>
      </c>
      <c r="E199" s="25" t="s">
        <v>128</v>
      </c>
      <c r="F199" s="34" t="s">
        <v>828</v>
      </c>
      <c r="G199" s="50" t="s">
        <v>234</v>
      </c>
      <c r="H199" s="44" t="s">
        <v>867</v>
      </c>
      <c r="I199" s="33" t="s">
        <v>868</v>
      </c>
    </row>
    <row r="200" spans="1:9" ht="30" customHeight="1">
      <c r="A200" s="31">
        <f t="shared" si="3"/>
        <v>197</v>
      </c>
      <c r="B200" s="25" t="s">
        <v>832</v>
      </c>
      <c r="C200" s="25" t="s">
        <v>830</v>
      </c>
      <c r="D200" s="30" t="s">
        <v>947</v>
      </c>
      <c r="E200" s="25" t="s">
        <v>128</v>
      </c>
      <c r="F200" s="34" t="s">
        <v>831</v>
      </c>
      <c r="G200" s="50" t="s">
        <v>234</v>
      </c>
      <c r="H200" s="44" t="s">
        <v>867</v>
      </c>
      <c r="I200" s="33" t="s">
        <v>868</v>
      </c>
    </row>
    <row r="201" spans="1:9" ht="30" customHeight="1">
      <c r="A201" s="31">
        <f t="shared" si="3"/>
        <v>198</v>
      </c>
      <c r="B201" s="25" t="s">
        <v>835</v>
      </c>
      <c r="C201" s="25" t="s">
        <v>833</v>
      </c>
      <c r="D201" s="30" t="s">
        <v>958</v>
      </c>
      <c r="E201" s="25" t="s">
        <v>128</v>
      </c>
      <c r="F201" s="34" t="s">
        <v>834</v>
      </c>
      <c r="G201" s="50" t="s">
        <v>234</v>
      </c>
      <c r="H201" s="44" t="s">
        <v>867</v>
      </c>
      <c r="I201" s="33" t="s">
        <v>224</v>
      </c>
    </row>
    <row r="202" spans="1:9" ht="30" customHeight="1">
      <c r="A202" s="31">
        <f t="shared" si="3"/>
        <v>199</v>
      </c>
      <c r="B202" s="25" t="s">
        <v>838</v>
      </c>
      <c r="C202" s="25" t="s">
        <v>836</v>
      </c>
      <c r="D202" s="30" t="s">
        <v>948</v>
      </c>
      <c r="E202" s="25" t="s">
        <v>128</v>
      </c>
      <c r="F202" s="34" t="s">
        <v>837</v>
      </c>
      <c r="G202" s="50" t="s">
        <v>234</v>
      </c>
      <c r="H202" s="44" t="s">
        <v>867</v>
      </c>
      <c r="I202" s="33" t="s">
        <v>224</v>
      </c>
    </row>
    <row r="203" spans="1:9" ht="30" customHeight="1">
      <c r="A203" s="31">
        <f t="shared" si="3"/>
        <v>200</v>
      </c>
      <c r="B203" s="25" t="s">
        <v>841</v>
      </c>
      <c r="C203" s="25" t="s">
        <v>839</v>
      </c>
      <c r="D203" s="30" t="s">
        <v>949</v>
      </c>
      <c r="E203" s="25" t="s">
        <v>128</v>
      </c>
      <c r="F203" s="34" t="s">
        <v>840</v>
      </c>
      <c r="G203" s="50" t="s">
        <v>234</v>
      </c>
      <c r="H203" s="44" t="s">
        <v>867</v>
      </c>
      <c r="I203" s="33" t="s">
        <v>224</v>
      </c>
    </row>
    <row r="204" spans="1:9" ht="30" customHeight="1">
      <c r="A204" s="31">
        <f t="shared" si="3"/>
        <v>201</v>
      </c>
      <c r="B204" s="25" t="s">
        <v>844</v>
      </c>
      <c r="C204" s="25" t="s">
        <v>842</v>
      </c>
      <c r="D204" s="30" t="s">
        <v>950</v>
      </c>
      <c r="E204" s="25" t="s">
        <v>128</v>
      </c>
      <c r="F204" s="34" t="s">
        <v>843</v>
      </c>
      <c r="G204" s="50" t="s">
        <v>234</v>
      </c>
      <c r="H204" s="44" t="s">
        <v>867</v>
      </c>
      <c r="I204" s="33" t="s">
        <v>224</v>
      </c>
    </row>
    <row r="205" spans="1:9" ht="30" customHeight="1">
      <c r="A205" s="31">
        <f t="shared" si="3"/>
        <v>202</v>
      </c>
      <c r="B205" s="25" t="s">
        <v>847</v>
      </c>
      <c r="C205" s="25" t="s">
        <v>845</v>
      </c>
      <c r="D205" s="30" t="s">
        <v>951</v>
      </c>
      <c r="E205" s="25" t="s">
        <v>128</v>
      </c>
      <c r="F205" s="34" t="s">
        <v>846</v>
      </c>
      <c r="G205" s="50" t="s">
        <v>234</v>
      </c>
      <c r="H205" s="44" t="s">
        <v>867</v>
      </c>
      <c r="I205" s="33" t="s">
        <v>224</v>
      </c>
    </row>
    <row r="206" spans="1:9" ht="30" customHeight="1">
      <c r="A206" s="31">
        <f t="shared" si="3"/>
        <v>203</v>
      </c>
      <c r="B206" s="25" t="s">
        <v>850</v>
      </c>
      <c r="C206" s="25" t="s">
        <v>848</v>
      </c>
      <c r="D206" s="30" t="s">
        <v>952</v>
      </c>
      <c r="E206" s="25" t="s">
        <v>128</v>
      </c>
      <c r="F206" s="34" t="s">
        <v>849</v>
      </c>
      <c r="G206" s="50" t="s">
        <v>234</v>
      </c>
      <c r="H206" s="44" t="s">
        <v>867</v>
      </c>
      <c r="I206" s="33" t="s">
        <v>868</v>
      </c>
    </row>
    <row r="207" spans="1:9" ht="30" customHeight="1">
      <c r="A207" s="31">
        <f t="shared" si="3"/>
        <v>204</v>
      </c>
      <c r="B207" s="25" t="s">
        <v>853</v>
      </c>
      <c r="C207" s="25" t="s">
        <v>851</v>
      </c>
      <c r="D207" s="30" t="s">
        <v>953</v>
      </c>
      <c r="E207" s="25" t="s">
        <v>128</v>
      </c>
      <c r="F207" s="34" t="s">
        <v>852</v>
      </c>
      <c r="G207" s="50" t="s">
        <v>234</v>
      </c>
      <c r="H207" s="44" t="s">
        <v>867</v>
      </c>
      <c r="I207" s="33" t="s">
        <v>224</v>
      </c>
    </row>
    <row r="208" spans="1:9" ht="30" customHeight="1">
      <c r="A208" s="31">
        <f t="shared" si="3"/>
        <v>205</v>
      </c>
      <c r="B208" s="25" t="s">
        <v>856</v>
      </c>
      <c r="C208" s="25" t="s">
        <v>854</v>
      </c>
      <c r="D208" s="30" t="s">
        <v>954</v>
      </c>
      <c r="E208" s="25" t="s">
        <v>128</v>
      </c>
      <c r="F208" s="34" t="s">
        <v>855</v>
      </c>
      <c r="G208" s="50" t="s">
        <v>234</v>
      </c>
      <c r="H208" s="44" t="s">
        <v>867</v>
      </c>
      <c r="I208" s="33" t="s">
        <v>868</v>
      </c>
    </row>
    <row r="209" spans="1:9" ht="30" customHeight="1">
      <c r="A209" s="31">
        <f t="shared" si="3"/>
        <v>206</v>
      </c>
      <c r="B209" s="25" t="s">
        <v>859</v>
      </c>
      <c r="C209" s="25" t="s">
        <v>857</v>
      </c>
      <c r="D209" s="30" t="s">
        <v>959</v>
      </c>
      <c r="E209" s="25" t="s">
        <v>128</v>
      </c>
      <c r="F209" s="34" t="s">
        <v>858</v>
      </c>
      <c r="G209" s="50" t="s">
        <v>234</v>
      </c>
      <c r="H209" s="44" t="s">
        <v>867</v>
      </c>
      <c r="I209" s="33" t="s">
        <v>868</v>
      </c>
    </row>
    <row r="210" spans="1:9" ht="30" customHeight="1">
      <c r="A210" s="31">
        <f t="shared" si="3"/>
        <v>207</v>
      </c>
      <c r="B210" s="25" t="s">
        <v>862</v>
      </c>
      <c r="C210" s="25" t="s">
        <v>860</v>
      </c>
      <c r="D210" s="30" t="s">
        <v>960</v>
      </c>
      <c r="E210" s="25" t="s">
        <v>128</v>
      </c>
      <c r="F210" s="34" t="s">
        <v>861</v>
      </c>
      <c r="G210" s="50" t="s">
        <v>234</v>
      </c>
      <c r="H210" s="44" t="s">
        <v>867</v>
      </c>
      <c r="I210" s="33" t="s">
        <v>868</v>
      </c>
    </row>
    <row r="211" spans="1:9" ht="30" customHeight="1">
      <c r="A211" s="31">
        <f t="shared" si="3"/>
        <v>208</v>
      </c>
      <c r="B211" s="25" t="s">
        <v>865</v>
      </c>
      <c r="C211" s="25" t="s">
        <v>863</v>
      </c>
      <c r="D211" s="30" t="s">
        <v>961</v>
      </c>
      <c r="E211" s="25" t="s">
        <v>128</v>
      </c>
      <c r="F211" s="34" t="s">
        <v>864</v>
      </c>
      <c r="G211" s="50" t="s">
        <v>234</v>
      </c>
      <c r="H211" s="44" t="s">
        <v>867</v>
      </c>
      <c r="I211" s="33" t="s">
        <v>868</v>
      </c>
    </row>
    <row r="212" spans="1:9" ht="30" customHeight="1">
      <c r="A212" s="31">
        <f t="shared" si="3"/>
        <v>209</v>
      </c>
      <c r="B212" s="25" t="s">
        <v>103</v>
      </c>
      <c r="C212" s="25" t="s">
        <v>129</v>
      </c>
      <c r="D212" s="30" t="s">
        <v>200</v>
      </c>
      <c r="E212" s="25" t="s">
        <v>22</v>
      </c>
      <c r="F212" s="31" t="s">
        <v>142</v>
      </c>
      <c r="G212" s="50" t="s">
        <v>348</v>
      </c>
      <c r="H212" s="44" t="s">
        <v>211</v>
      </c>
      <c r="I212" s="33" t="s">
        <v>35</v>
      </c>
    </row>
    <row r="213" spans="1:9" ht="30" customHeight="1">
      <c r="A213" s="31">
        <f t="shared" si="3"/>
        <v>210</v>
      </c>
      <c r="B213" s="25" t="s">
        <v>105</v>
      </c>
      <c r="C213" s="25" t="s">
        <v>130</v>
      </c>
      <c r="D213" s="30" t="s">
        <v>201</v>
      </c>
      <c r="E213" s="25" t="s">
        <v>22</v>
      </c>
      <c r="F213" s="31" t="s">
        <v>142</v>
      </c>
      <c r="G213" s="50" t="s">
        <v>348</v>
      </c>
      <c r="H213" s="44" t="s">
        <v>211</v>
      </c>
      <c r="I213" s="33" t="s">
        <v>124</v>
      </c>
    </row>
    <row r="214" spans="1:9" ht="30" customHeight="1">
      <c r="A214" s="31">
        <f t="shared" si="3"/>
        <v>211</v>
      </c>
      <c r="B214" s="25" t="s">
        <v>107</v>
      </c>
      <c r="C214" s="25" t="s">
        <v>131</v>
      </c>
      <c r="D214" s="30" t="s">
        <v>202</v>
      </c>
      <c r="E214" s="25" t="s">
        <v>22</v>
      </c>
      <c r="F214" s="31" t="s">
        <v>142</v>
      </c>
      <c r="G214" s="50" t="s">
        <v>348</v>
      </c>
      <c r="H214" s="44" t="s">
        <v>211</v>
      </c>
      <c r="I214" s="33" t="s">
        <v>125</v>
      </c>
    </row>
    <row r="215" spans="1:9" ht="30" customHeight="1">
      <c r="A215" s="31">
        <f t="shared" si="3"/>
        <v>212</v>
      </c>
      <c r="B215" s="25" t="s">
        <v>109</v>
      </c>
      <c r="C215" s="25" t="s">
        <v>132</v>
      </c>
      <c r="D215" s="30" t="s">
        <v>203</v>
      </c>
      <c r="E215" s="25" t="s">
        <v>22</v>
      </c>
      <c r="F215" s="31" t="s">
        <v>142</v>
      </c>
      <c r="G215" s="50" t="s">
        <v>348</v>
      </c>
      <c r="H215" s="44" t="s">
        <v>211</v>
      </c>
      <c r="I215" s="33" t="s">
        <v>35</v>
      </c>
    </row>
    <row r="216" spans="1:9" ht="30" customHeight="1">
      <c r="A216" s="31">
        <f t="shared" si="3"/>
        <v>213</v>
      </c>
      <c r="B216" s="25" t="s">
        <v>111</v>
      </c>
      <c r="C216" s="25" t="s">
        <v>133</v>
      </c>
      <c r="D216" s="30" t="s">
        <v>204</v>
      </c>
      <c r="E216" s="25" t="s">
        <v>22</v>
      </c>
      <c r="F216" s="31" t="s">
        <v>142</v>
      </c>
      <c r="G216" s="50" t="s">
        <v>348</v>
      </c>
      <c r="H216" s="44" t="s">
        <v>211</v>
      </c>
      <c r="I216" s="33" t="s">
        <v>35</v>
      </c>
    </row>
    <row r="217" spans="1:9" ht="30" customHeight="1">
      <c r="A217" s="31">
        <f t="shared" si="3"/>
        <v>214</v>
      </c>
      <c r="B217" s="25" t="s">
        <v>112</v>
      </c>
      <c r="C217" s="25" t="s">
        <v>134</v>
      </c>
      <c r="D217" s="30" t="s">
        <v>195</v>
      </c>
      <c r="E217" s="25" t="s">
        <v>22</v>
      </c>
      <c r="F217" s="31" t="s">
        <v>142</v>
      </c>
      <c r="G217" s="50" t="s">
        <v>348</v>
      </c>
      <c r="H217" s="44" t="s">
        <v>211</v>
      </c>
      <c r="I217" s="33" t="s">
        <v>35</v>
      </c>
    </row>
    <row r="218" spans="1:9" ht="30" customHeight="1">
      <c r="A218" s="31">
        <f t="shared" si="3"/>
        <v>215</v>
      </c>
      <c r="B218" s="25" t="s">
        <v>114</v>
      </c>
      <c r="C218" s="25" t="s">
        <v>135</v>
      </c>
      <c r="D218" s="30" t="s">
        <v>196</v>
      </c>
      <c r="E218" s="25" t="s">
        <v>22</v>
      </c>
      <c r="F218" s="31" t="s">
        <v>142</v>
      </c>
      <c r="G218" s="50" t="s">
        <v>348</v>
      </c>
      <c r="H218" s="44" t="s">
        <v>211</v>
      </c>
      <c r="I218" s="33" t="s">
        <v>35</v>
      </c>
    </row>
    <row r="219" spans="1:9" ht="25.5">
      <c r="A219" s="31">
        <f t="shared" si="3"/>
        <v>216</v>
      </c>
      <c r="B219" s="25" t="s">
        <v>116</v>
      </c>
      <c r="C219" s="25" t="s">
        <v>136</v>
      </c>
      <c r="D219" s="30" t="s">
        <v>197</v>
      </c>
      <c r="E219" s="25" t="s">
        <v>22</v>
      </c>
      <c r="F219" s="31" t="s">
        <v>142</v>
      </c>
      <c r="G219" s="50" t="s">
        <v>348</v>
      </c>
      <c r="H219" s="44" t="s">
        <v>211</v>
      </c>
      <c r="I219" s="33" t="s">
        <v>35</v>
      </c>
    </row>
    <row r="220" spans="1:9" ht="25.5">
      <c r="A220" s="31">
        <f t="shared" si="3"/>
        <v>217</v>
      </c>
      <c r="B220" s="25" t="s">
        <v>118</v>
      </c>
      <c r="C220" s="25" t="s">
        <v>137</v>
      </c>
      <c r="D220" s="30" t="s">
        <v>187</v>
      </c>
      <c r="E220" s="25" t="s">
        <v>22</v>
      </c>
      <c r="F220" s="31" t="s">
        <v>142</v>
      </c>
      <c r="G220" s="50" t="s">
        <v>348</v>
      </c>
      <c r="H220" s="44" t="s">
        <v>211</v>
      </c>
      <c r="I220" s="33" t="s">
        <v>126</v>
      </c>
    </row>
    <row r="221" spans="1:9" ht="25.5">
      <c r="A221" s="31">
        <f t="shared" si="3"/>
        <v>218</v>
      </c>
      <c r="B221" s="25" t="s">
        <v>120</v>
      </c>
      <c r="C221" s="25" t="s">
        <v>138</v>
      </c>
      <c r="D221" s="30" t="s">
        <v>188</v>
      </c>
      <c r="E221" s="25" t="s">
        <v>22</v>
      </c>
      <c r="F221" s="31" t="s">
        <v>142</v>
      </c>
      <c r="G221" s="50" t="s">
        <v>348</v>
      </c>
      <c r="H221" s="44" t="s">
        <v>211</v>
      </c>
      <c r="I221" s="33" t="s">
        <v>35</v>
      </c>
    </row>
    <row r="222" spans="1:9" ht="25.5">
      <c r="A222" s="31">
        <f t="shared" si="3"/>
        <v>219</v>
      </c>
      <c r="B222" s="25" t="s">
        <v>121</v>
      </c>
      <c r="C222" s="25" t="s">
        <v>139</v>
      </c>
      <c r="D222" s="30" t="s">
        <v>198</v>
      </c>
      <c r="E222" s="25" t="s">
        <v>22</v>
      </c>
      <c r="F222" s="31" t="s">
        <v>142</v>
      </c>
      <c r="G222" s="50" t="s">
        <v>348</v>
      </c>
      <c r="H222" s="44" t="s">
        <v>211</v>
      </c>
      <c r="I222" s="33" t="s">
        <v>35</v>
      </c>
    </row>
    <row r="223" spans="1:9" ht="25.5">
      <c r="A223" s="31">
        <f t="shared" si="3"/>
        <v>220</v>
      </c>
      <c r="B223" s="25" t="s">
        <v>123</v>
      </c>
      <c r="C223" s="25" t="s">
        <v>140</v>
      </c>
      <c r="D223" s="30" t="s">
        <v>208</v>
      </c>
      <c r="E223" s="25" t="s">
        <v>22</v>
      </c>
      <c r="F223" s="31" t="s">
        <v>142</v>
      </c>
      <c r="G223" s="50" t="s">
        <v>348</v>
      </c>
      <c r="H223" s="44" t="s">
        <v>211</v>
      </c>
      <c r="I223" s="33" t="s">
        <v>127</v>
      </c>
    </row>
    <row r="224" spans="1:9">
      <c r="B224" s="30"/>
    </row>
  </sheetData>
  <autoFilter ref="A3:I223"/>
  <sortState ref="B385:H397">
    <sortCondition ref="B385"/>
  </sortState>
  <conditionalFormatting sqref="B4">
    <cfRule type="expression" dxfId="9" priority="143">
      <formula>#REF!="Y"</formula>
    </cfRule>
  </conditionalFormatting>
  <conditionalFormatting sqref="B5:B223">
    <cfRule type="expression" dxfId="8" priority="1">
      <formula>#REF!="Y"</formula>
    </cfRule>
  </conditionalFormatting>
  <pageMargins left="0.23622047244094491" right="0.23622047244094491" top="0.74803149606299213" bottom="0.74803149606299213" header="0.31496062992125984" footer="0.31496062992125984"/>
  <pageSetup paperSize="8"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7"/>
  <sheetViews>
    <sheetView zoomScaleNormal="100" workbookViewId="0">
      <pane ySplit="2" topLeftCell="A3" activePane="bottomLeft" state="frozen"/>
      <selection pane="bottomLeft"/>
    </sheetView>
  </sheetViews>
  <sheetFormatPr defaultColWidth="9.140625" defaultRowHeight="15"/>
  <cols>
    <col min="1" max="1" width="17.140625" style="4" customWidth="1"/>
    <col min="2" max="2" width="75.5703125" style="4" customWidth="1"/>
    <col min="3" max="16384" width="9.140625" style="4"/>
  </cols>
  <sheetData>
    <row r="1" spans="1:2" ht="19.5">
      <c r="A1" s="43" t="s">
        <v>102</v>
      </c>
    </row>
    <row r="2" spans="1:2" ht="30" customHeight="1">
      <c r="A2" s="15" t="s">
        <v>37</v>
      </c>
      <c r="B2" s="15" t="s">
        <v>1</v>
      </c>
    </row>
    <row r="3" spans="1:2">
      <c r="A3" s="26" t="s">
        <v>103</v>
      </c>
      <c r="B3" s="27" t="s">
        <v>104</v>
      </c>
    </row>
    <row r="4" spans="1:2">
      <c r="A4" s="26" t="s">
        <v>105</v>
      </c>
      <c r="B4" s="27" t="s">
        <v>106</v>
      </c>
    </row>
    <row r="5" spans="1:2">
      <c r="A5" s="26" t="s">
        <v>107</v>
      </c>
      <c r="B5" s="27" t="s">
        <v>108</v>
      </c>
    </row>
    <row r="6" spans="1:2">
      <c r="A6" s="26" t="s">
        <v>109</v>
      </c>
      <c r="B6" s="27" t="s">
        <v>110</v>
      </c>
    </row>
    <row r="7" spans="1:2">
      <c r="A7" s="26" t="s">
        <v>111</v>
      </c>
      <c r="B7" s="27" t="s">
        <v>63</v>
      </c>
    </row>
    <row r="8" spans="1:2">
      <c r="A8" s="26" t="s">
        <v>112</v>
      </c>
      <c r="B8" s="27" t="s">
        <v>113</v>
      </c>
    </row>
    <row r="9" spans="1:2">
      <c r="A9" s="26" t="s">
        <v>114</v>
      </c>
      <c r="B9" s="27" t="s">
        <v>115</v>
      </c>
    </row>
    <row r="10" spans="1:2">
      <c r="A10" s="26" t="s">
        <v>116</v>
      </c>
      <c r="B10" s="27" t="s">
        <v>117</v>
      </c>
    </row>
    <row r="11" spans="1:2">
      <c r="A11" s="26" t="s">
        <v>118</v>
      </c>
      <c r="B11" s="27" t="s">
        <v>119</v>
      </c>
    </row>
    <row r="12" spans="1:2">
      <c r="A12" s="26" t="s">
        <v>120</v>
      </c>
      <c r="B12" s="27" t="s">
        <v>67</v>
      </c>
    </row>
    <row r="13" spans="1:2">
      <c r="A13" s="26" t="s">
        <v>121</v>
      </c>
      <c r="B13" s="27" t="s">
        <v>122</v>
      </c>
    </row>
    <row r="14" spans="1:2">
      <c r="A14" s="26" t="s">
        <v>123</v>
      </c>
      <c r="B14" s="28" t="s">
        <v>101</v>
      </c>
    </row>
    <row r="15" spans="1:2">
      <c r="A15" s="5"/>
    </row>
    <row r="16" spans="1:2">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6"/>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7"/>
    </row>
  </sheetData>
  <hyperlinks>
    <hyperlink ref="A14" location="PS_12!A1" display="PS-12"/>
    <hyperlink ref="A13" location="PS_11!A1" display="PS-11"/>
    <hyperlink ref="A8" location="PS_06!A1" display="PS-06"/>
    <hyperlink ref="A9" location="PS_07!A1" display="PS-07"/>
    <hyperlink ref="A10" location="PS_08!A1" display="PS-08"/>
    <hyperlink ref="A11" location="PS_09!A1" display="PS-09"/>
    <hyperlink ref="A12" location="PS_10!A1" display="PS-10"/>
  </hyperlinks>
  <pageMargins left="0.23622047244094491" right="0.23622047244094491" top="0.74803149606299213" bottom="0.74803149606299213" header="0.31496062992125984" footer="0.31496062992125984"/>
  <pageSetup paperSize="9" scale="78" orientation="portrait" r:id="rId1"/>
  <headerFooter alignWithMargins="0">
    <oddHeade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29"/>
  <sheetViews>
    <sheetView zoomScaleNormal="100" workbookViewId="0">
      <pane ySplit="2" topLeftCell="A3" activePane="bottomLeft" state="frozen"/>
      <selection pane="bottomLeft"/>
    </sheetView>
  </sheetViews>
  <sheetFormatPr defaultColWidth="9.140625" defaultRowHeight="15"/>
  <cols>
    <col min="1" max="1" width="17.140625" style="14" customWidth="1"/>
    <col min="2" max="2" width="115.140625" style="14" bestFit="1" customWidth="1"/>
    <col min="3" max="16384" width="9.140625" style="4"/>
  </cols>
  <sheetData>
    <row r="1" spans="1:2" ht="19.5">
      <c r="A1" s="42" t="s">
        <v>43</v>
      </c>
    </row>
    <row r="2" spans="1:2" s="16" customFormat="1" ht="30" customHeight="1">
      <c r="A2" s="15" t="s">
        <v>37</v>
      </c>
      <c r="B2" s="15" t="s">
        <v>1</v>
      </c>
    </row>
    <row r="3" spans="1:2">
      <c r="A3" s="48" t="s">
        <v>44</v>
      </c>
      <c r="B3" s="48" t="s">
        <v>45</v>
      </c>
    </row>
    <row r="4" spans="1:2">
      <c r="A4" s="48" t="s">
        <v>46</v>
      </c>
      <c r="B4" s="48" t="s">
        <v>212</v>
      </c>
    </row>
    <row r="5" spans="1:2">
      <c r="A5" s="48" t="s">
        <v>47</v>
      </c>
      <c r="B5" s="48" t="s">
        <v>213</v>
      </c>
    </row>
    <row r="6" spans="1:2">
      <c r="A6" s="48" t="s">
        <v>48</v>
      </c>
      <c r="B6" s="48" t="s">
        <v>214</v>
      </c>
    </row>
    <row r="7" spans="1:2">
      <c r="A7" s="48" t="s">
        <v>49</v>
      </c>
      <c r="B7" s="48" t="s">
        <v>50</v>
      </c>
    </row>
    <row r="8" spans="1:2">
      <c r="A8" s="48" t="s">
        <v>51</v>
      </c>
      <c r="B8" s="48" t="s">
        <v>52</v>
      </c>
    </row>
    <row r="9" spans="1:2">
      <c r="A9" s="48" t="s">
        <v>53</v>
      </c>
      <c r="B9" s="48" t="s">
        <v>0</v>
      </c>
    </row>
    <row r="10" spans="1:2">
      <c r="A10" s="48" t="s">
        <v>54</v>
      </c>
      <c r="B10" s="48" t="s">
        <v>55</v>
      </c>
    </row>
    <row r="11" spans="1:2">
      <c r="A11" s="48" t="s">
        <v>56</v>
      </c>
      <c r="B11" s="48" t="s">
        <v>57</v>
      </c>
    </row>
    <row r="12" spans="1:2">
      <c r="A12" s="48" t="s">
        <v>58</v>
      </c>
      <c r="B12" s="48" t="s">
        <v>59</v>
      </c>
    </row>
    <row r="13" spans="1:2">
      <c r="A13" s="48" t="s">
        <v>60</v>
      </c>
      <c r="B13" s="48" t="s">
        <v>61</v>
      </c>
    </row>
    <row r="14" spans="1:2">
      <c r="A14" s="47" t="s">
        <v>62</v>
      </c>
      <c r="B14" s="48" t="s">
        <v>63</v>
      </c>
    </row>
    <row r="15" spans="1:2">
      <c r="A15" s="47" t="s">
        <v>64</v>
      </c>
      <c r="B15" s="48" t="s">
        <v>65</v>
      </c>
    </row>
    <row r="16" spans="1:2">
      <c r="A16" s="47" t="s">
        <v>66</v>
      </c>
      <c r="B16" s="48" t="s">
        <v>67</v>
      </c>
    </row>
    <row r="17" spans="1:2">
      <c r="A17" s="47" t="s">
        <v>68</v>
      </c>
      <c r="B17" s="48" t="s">
        <v>69</v>
      </c>
    </row>
    <row r="18" spans="1:2">
      <c r="A18" s="47" t="s">
        <v>70</v>
      </c>
      <c r="B18" s="48" t="s">
        <v>205</v>
      </c>
    </row>
    <row r="19" spans="1:2">
      <c r="A19" s="49" t="s">
        <v>71</v>
      </c>
      <c r="B19" s="48" t="s">
        <v>72</v>
      </c>
    </row>
    <row r="20" spans="1:2">
      <c r="A20" s="46" t="s">
        <v>513</v>
      </c>
      <c r="B20" s="46" t="s">
        <v>514</v>
      </c>
    </row>
    <row r="21" spans="1:2">
      <c r="A21" s="47" t="s">
        <v>73</v>
      </c>
      <c r="B21" s="48" t="s">
        <v>74</v>
      </c>
    </row>
    <row r="22" spans="1:2">
      <c r="A22" s="47" t="s">
        <v>75</v>
      </c>
      <c r="B22" s="48" t="s">
        <v>217</v>
      </c>
    </row>
    <row r="23" spans="1:2">
      <c r="A23" s="49" t="s">
        <v>76</v>
      </c>
      <c r="B23" s="48" t="s">
        <v>218</v>
      </c>
    </row>
    <row r="24" spans="1:2">
      <c r="A24" s="47" t="s">
        <v>77</v>
      </c>
      <c r="B24" s="48" t="s">
        <v>219</v>
      </c>
    </row>
    <row r="25" spans="1:2">
      <c r="A25" s="46" t="s">
        <v>515</v>
      </c>
      <c r="B25" s="46" t="s">
        <v>516</v>
      </c>
    </row>
    <row r="26" spans="1:2">
      <c r="A26" s="46" t="s">
        <v>377</v>
      </c>
      <c r="B26" s="46" t="s">
        <v>378</v>
      </c>
    </row>
    <row r="27" spans="1:2">
      <c r="A27" s="46" t="s">
        <v>379</v>
      </c>
      <c r="B27" s="46" t="s">
        <v>380</v>
      </c>
    </row>
    <row r="28" spans="1:2">
      <c r="A28" s="46" t="s">
        <v>381</v>
      </c>
      <c r="B28" s="46" t="s">
        <v>382</v>
      </c>
    </row>
    <row r="29" spans="1:2">
      <c r="A29" s="46" t="s">
        <v>383</v>
      </c>
      <c r="B29" s="46" t="s">
        <v>384</v>
      </c>
    </row>
    <row r="30" spans="1:2">
      <c r="A30" s="46" t="s">
        <v>385</v>
      </c>
      <c r="B30" s="46" t="s">
        <v>386</v>
      </c>
    </row>
    <row r="31" spans="1:2">
      <c r="A31" s="46" t="s">
        <v>387</v>
      </c>
      <c r="B31" s="46" t="s">
        <v>388</v>
      </c>
    </row>
    <row r="32" spans="1:2">
      <c r="A32" s="46" t="s">
        <v>389</v>
      </c>
      <c r="B32" s="46" t="s">
        <v>390</v>
      </c>
    </row>
    <row r="33" spans="1:2">
      <c r="A33" s="46" t="s">
        <v>517</v>
      </c>
      <c r="B33" s="46" t="s">
        <v>518</v>
      </c>
    </row>
    <row r="34" spans="1:2">
      <c r="A34" s="46" t="s">
        <v>519</v>
      </c>
      <c r="B34" s="46" t="s">
        <v>520</v>
      </c>
    </row>
    <row r="35" spans="1:2">
      <c r="A35" s="46" t="s">
        <v>521</v>
      </c>
      <c r="B35" s="46" t="s">
        <v>522</v>
      </c>
    </row>
    <row r="36" spans="1:2">
      <c r="A36" s="49" t="s">
        <v>78</v>
      </c>
      <c r="B36" s="48" t="s">
        <v>79</v>
      </c>
    </row>
    <row r="37" spans="1:2">
      <c r="A37" s="46" t="s">
        <v>523</v>
      </c>
      <c r="B37" s="46" t="s">
        <v>524</v>
      </c>
    </row>
    <row r="38" spans="1:2">
      <c r="A38" s="46" t="s">
        <v>391</v>
      </c>
      <c r="B38" s="46" t="s">
        <v>392</v>
      </c>
    </row>
    <row r="39" spans="1:2">
      <c r="A39" s="47" t="s">
        <v>80</v>
      </c>
      <c r="B39" s="48" t="s">
        <v>81</v>
      </c>
    </row>
    <row r="40" spans="1:2">
      <c r="A40" s="46" t="s">
        <v>393</v>
      </c>
      <c r="B40" s="46" t="s">
        <v>394</v>
      </c>
    </row>
    <row r="41" spans="1:2">
      <c r="A41" s="47" t="s">
        <v>82</v>
      </c>
      <c r="B41" s="48" t="s">
        <v>83</v>
      </c>
    </row>
    <row r="42" spans="1:2">
      <c r="A42" s="46" t="s">
        <v>395</v>
      </c>
      <c r="B42" s="46" t="s">
        <v>396</v>
      </c>
    </row>
    <row r="43" spans="1:2">
      <c r="A43" s="46" t="s">
        <v>284</v>
      </c>
      <c r="B43" s="46" t="s">
        <v>285</v>
      </c>
    </row>
    <row r="44" spans="1:2">
      <c r="A44" s="47" t="s">
        <v>84</v>
      </c>
      <c r="B44" s="48" t="s">
        <v>85</v>
      </c>
    </row>
    <row r="45" spans="1:2">
      <c r="A45" s="46" t="s">
        <v>525</v>
      </c>
      <c r="B45" s="46" t="s">
        <v>526</v>
      </c>
    </row>
    <row r="46" spans="1:2">
      <c r="A46" s="47" t="s">
        <v>86</v>
      </c>
      <c r="B46" s="48" t="s">
        <v>24</v>
      </c>
    </row>
    <row r="47" spans="1:2">
      <c r="A47" s="47" t="s">
        <v>87</v>
      </c>
      <c r="B47" s="48" t="s">
        <v>220</v>
      </c>
    </row>
    <row r="48" spans="1:2">
      <c r="A48" s="49" t="s">
        <v>88</v>
      </c>
      <c r="B48" s="48" t="s">
        <v>221</v>
      </c>
    </row>
    <row r="49" spans="1:2">
      <c r="A49" s="47" t="s">
        <v>89</v>
      </c>
      <c r="B49" s="48" t="s">
        <v>222</v>
      </c>
    </row>
    <row r="50" spans="1:2">
      <c r="A50" s="46" t="s">
        <v>527</v>
      </c>
      <c r="B50" s="46" t="s">
        <v>528</v>
      </c>
    </row>
    <row r="51" spans="1:2">
      <c r="A51" s="47" t="s">
        <v>90</v>
      </c>
      <c r="B51" s="48" t="s">
        <v>23</v>
      </c>
    </row>
    <row r="52" spans="1:2">
      <c r="A52" s="47" t="s">
        <v>91</v>
      </c>
      <c r="B52" s="48" t="s">
        <v>92</v>
      </c>
    </row>
    <row r="53" spans="1:2">
      <c r="A53" s="46" t="s">
        <v>529</v>
      </c>
      <c r="B53" s="46" t="s">
        <v>530</v>
      </c>
    </row>
    <row r="54" spans="1:2">
      <c r="A54" s="47" t="s">
        <v>93</v>
      </c>
      <c r="B54" s="48" t="s">
        <v>215</v>
      </c>
    </row>
    <row r="55" spans="1:2">
      <c r="A55" s="47" t="s">
        <v>94</v>
      </c>
      <c r="B55" s="48" t="s">
        <v>95</v>
      </c>
    </row>
    <row r="56" spans="1:2">
      <c r="A56" s="47" t="s">
        <v>96</v>
      </c>
      <c r="B56" s="48" t="s">
        <v>97</v>
      </c>
    </row>
    <row r="57" spans="1:2">
      <c r="A57" s="46" t="s">
        <v>397</v>
      </c>
      <c r="B57" s="46" t="s">
        <v>398</v>
      </c>
    </row>
    <row r="58" spans="1:2">
      <c r="A58" s="46" t="s">
        <v>531</v>
      </c>
      <c r="B58" s="46" t="s">
        <v>532</v>
      </c>
    </row>
    <row r="59" spans="1:2">
      <c r="A59" s="46" t="s">
        <v>533</v>
      </c>
      <c r="B59" s="46" t="s">
        <v>534</v>
      </c>
    </row>
    <row r="60" spans="1:2">
      <c r="A60" s="46" t="s">
        <v>535</v>
      </c>
      <c r="B60" s="46" t="s">
        <v>536</v>
      </c>
    </row>
    <row r="61" spans="1:2">
      <c r="A61" s="46" t="s">
        <v>537</v>
      </c>
      <c r="B61" s="46" t="s">
        <v>538</v>
      </c>
    </row>
    <row r="62" spans="1:2">
      <c r="A62" s="46" t="s">
        <v>539</v>
      </c>
      <c r="B62" s="46" t="s">
        <v>540</v>
      </c>
    </row>
    <row r="63" spans="1:2">
      <c r="A63" s="46" t="s">
        <v>541</v>
      </c>
      <c r="B63" s="46" t="s">
        <v>542</v>
      </c>
    </row>
    <row r="64" spans="1:2">
      <c r="A64" s="46" t="s">
        <v>399</v>
      </c>
      <c r="B64" s="46" t="s">
        <v>400</v>
      </c>
    </row>
    <row r="65" spans="1:2">
      <c r="A65" s="46" t="s">
        <v>401</v>
      </c>
      <c r="B65" s="46" t="s">
        <v>402</v>
      </c>
    </row>
    <row r="66" spans="1:2">
      <c r="A66" s="46" t="s">
        <v>543</v>
      </c>
      <c r="B66" s="46" t="s">
        <v>544</v>
      </c>
    </row>
    <row r="67" spans="1:2">
      <c r="A67" s="58" t="s">
        <v>963</v>
      </c>
      <c r="B67" s="59" t="s">
        <v>964</v>
      </c>
    </row>
    <row r="68" spans="1:2">
      <c r="A68" s="45" t="s">
        <v>236</v>
      </c>
      <c r="B68" s="45" t="s">
        <v>237</v>
      </c>
    </row>
    <row r="69" spans="1:2">
      <c r="A69" s="45" t="s">
        <v>238</v>
      </c>
      <c r="B69" s="45" t="s">
        <v>239</v>
      </c>
    </row>
    <row r="70" spans="1:2">
      <c r="A70" s="45" t="s">
        <v>240</v>
      </c>
      <c r="B70" s="45" t="s">
        <v>241</v>
      </c>
    </row>
    <row r="71" spans="1:2">
      <c r="A71" s="45" t="s">
        <v>242</v>
      </c>
      <c r="B71" s="45" t="s">
        <v>243</v>
      </c>
    </row>
    <row r="72" spans="1:2">
      <c r="A72" s="45" t="s">
        <v>244</v>
      </c>
      <c r="B72" s="45" t="s">
        <v>245</v>
      </c>
    </row>
    <row r="73" spans="1:2">
      <c r="A73" s="45" t="s">
        <v>246</v>
      </c>
      <c r="B73" s="45" t="s">
        <v>247</v>
      </c>
    </row>
    <row r="74" spans="1:2">
      <c r="A74" s="45" t="s">
        <v>248</v>
      </c>
      <c r="B74" s="45" t="s">
        <v>249</v>
      </c>
    </row>
    <row r="75" spans="1:2">
      <c r="A75" s="45" t="s">
        <v>250</v>
      </c>
      <c r="B75" s="45" t="s">
        <v>374</v>
      </c>
    </row>
    <row r="76" spans="1:2">
      <c r="A76" s="46" t="s">
        <v>251</v>
      </c>
      <c r="B76" s="46" t="s">
        <v>360</v>
      </c>
    </row>
    <row r="77" spans="1:2">
      <c r="A77" s="46" t="s">
        <v>252</v>
      </c>
      <c r="B77" s="46" t="s">
        <v>361</v>
      </c>
    </row>
    <row r="78" spans="1:2">
      <c r="A78" s="46" t="s">
        <v>253</v>
      </c>
      <c r="B78" s="46" t="s">
        <v>254</v>
      </c>
    </row>
    <row r="79" spans="1:2">
      <c r="A79" s="46" t="s">
        <v>255</v>
      </c>
      <c r="B79" s="46" t="s">
        <v>362</v>
      </c>
    </row>
    <row r="80" spans="1:2">
      <c r="A80" s="46" t="s">
        <v>256</v>
      </c>
      <c r="B80" s="46" t="s">
        <v>365</v>
      </c>
    </row>
    <row r="81" spans="1:2">
      <c r="A81" s="46" t="s">
        <v>257</v>
      </c>
      <c r="B81" s="46" t="s">
        <v>258</v>
      </c>
    </row>
    <row r="82" spans="1:2">
      <c r="A82" s="46" t="s">
        <v>259</v>
      </c>
      <c r="B82" s="46" t="s">
        <v>363</v>
      </c>
    </row>
    <row r="83" spans="1:2">
      <c r="A83" s="46" t="s">
        <v>260</v>
      </c>
      <c r="B83" s="46" t="s">
        <v>364</v>
      </c>
    </row>
    <row r="84" spans="1:2">
      <c r="A84" s="46" t="s">
        <v>261</v>
      </c>
      <c r="B84" s="46" t="s">
        <v>262</v>
      </c>
    </row>
    <row r="85" spans="1:2">
      <c r="A85" s="58" t="s">
        <v>965</v>
      </c>
      <c r="B85" s="59" t="s">
        <v>966</v>
      </c>
    </row>
    <row r="86" spans="1:2">
      <c r="A86" s="48" t="s">
        <v>98</v>
      </c>
      <c r="B86" s="45" t="s">
        <v>224</v>
      </c>
    </row>
    <row r="87" spans="1:2">
      <c r="A87" s="48" t="s">
        <v>100</v>
      </c>
      <c r="B87" s="48" t="s">
        <v>99</v>
      </c>
    </row>
    <row r="88" spans="1:2">
      <c r="A88" s="48" t="s">
        <v>223</v>
      </c>
      <c r="B88" s="48" t="s">
        <v>101</v>
      </c>
    </row>
    <row r="89" spans="1:2">
      <c r="A89" s="46" t="s">
        <v>263</v>
      </c>
      <c r="B89" s="46" t="s">
        <v>264</v>
      </c>
    </row>
    <row r="90" spans="1:2">
      <c r="A90" s="46" t="s">
        <v>265</v>
      </c>
      <c r="B90" s="46" t="s">
        <v>266</v>
      </c>
    </row>
    <row r="91" spans="1:2">
      <c r="A91" s="46" t="s">
        <v>267</v>
      </c>
      <c r="B91" s="46" t="s">
        <v>268</v>
      </c>
    </row>
    <row r="92" spans="1:2">
      <c r="A92" s="46" t="s">
        <v>269</v>
      </c>
      <c r="B92" s="46" t="s">
        <v>270</v>
      </c>
    </row>
    <row r="93" spans="1:2">
      <c r="A93" s="46" t="s">
        <v>271</v>
      </c>
      <c r="B93" s="46" t="s">
        <v>272</v>
      </c>
    </row>
    <row r="94" spans="1:2">
      <c r="A94" s="46" t="s">
        <v>273</v>
      </c>
      <c r="B94" s="46" t="s">
        <v>274</v>
      </c>
    </row>
    <row r="95" spans="1:2">
      <c r="A95" s="46" t="s">
        <v>275</v>
      </c>
      <c r="B95" s="46" t="s">
        <v>276</v>
      </c>
    </row>
    <row r="96" spans="1:2">
      <c r="A96" s="46" t="s">
        <v>277</v>
      </c>
      <c r="B96" s="46" t="s">
        <v>366</v>
      </c>
    </row>
    <row r="97" spans="1:2">
      <c r="A97" s="46" t="s">
        <v>278</v>
      </c>
      <c r="B97" s="46" t="s">
        <v>367</v>
      </c>
    </row>
    <row r="98" spans="1:2">
      <c r="A98" s="46" t="s">
        <v>280</v>
      </c>
      <c r="B98" s="46" t="s">
        <v>279</v>
      </c>
    </row>
    <row r="99" spans="1:2">
      <c r="A99" s="46" t="s">
        <v>282</v>
      </c>
      <c r="B99" s="46" t="s">
        <v>281</v>
      </c>
    </row>
    <row r="100" spans="1:2">
      <c r="A100" s="46" t="s">
        <v>368</v>
      </c>
      <c r="B100" s="46" t="s">
        <v>283</v>
      </c>
    </row>
    <row r="101" spans="1:2">
      <c r="A101" s="46" t="s">
        <v>545</v>
      </c>
      <c r="B101" s="46" t="s">
        <v>546</v>
      </c>
    </row>
    <row r="102" spans="1:2">
      <c r="A102" s="46" t="s">
        <v>403</v>
      </c>
      <c r="B102" s="46" t="s">
        <v>404</v>
      </c>
    </row>
    <row r="103" spans="1:2">
      <c r="A103" s="46" t="s">
        <v>405</v>
      </c>
      <c r="B103" s="46" t="s">
        <v>406</v>
      </c>
    </row>
    <row r="104" spans="1:2">
      <c r="A104" s="46" t="s">
        <v>407</v>
      </c>
      <c r="B104" s="46" t="s">
        <v>408</v>
      </c>
    </row>
    <row r="105" spans="1:2">
      <c r="A105" s="60" t="s">
        <v>967</v>
      </c>
      <c r="B105" s="60" t="s">
        <v>968</v>
      </c>
    </row>
    <row r="106" spans="1:2">
      <c r="A106" s="46" t="s">
        <v>409</v>
      </c>
      <c r="B106" s="46" t="s">
        <v>410</v>
      </c>
    </row>
    <row r="107" spans="1:2">
      <c r="A107" s="46" t="s">
        <v>547</v>
      </c>
      <c r="B107" s="46" t="s">
        <v>548</v>
      </c>
    </row>
    <row r="108" spans="1:2">
      <c r="A108" s="46" t="s">
        <v>411</v>
      </c>
      <c r="B108" s="46" t="s">
        <v>412</v>
      </c>
    </row>
    <row r="109" spans="1:2">
      <c r="A109" s="46" t="s">
        <v>413</v>
      </c>
      <c r="B109" s="46" t="s">
        <v>414</v>
      </c>
    </row>
    <row r="110" spans="1:2">
      <c r="A110" s="46" t="s">
        <v>415</v>
      </c>
      <c r="B110" s="46" t="s">
        <v>500</v>
      </c>
    </row>
    <row r="111" spans="1:2">
      <c r="A111" s="46" t="s">
        <v>416</v>
      </c>
      <c r="B111" s="46" t="s">
        <v>417</v>
      </c>
    </row>
    <row r="112" spans="1:2">
      <c r="A112" s="46" t="s">
        <v>418</v>
      </c>
      <c r="B112" s="46" t="s">
        <v>419</v>
      </c>
    </row>
    <row r="113" spans="1:2">
      <c r="A113" s="46" t="s">
        <v>549</v>
      </c>
      <c r="B113" s="46" t="s">
        <v>550</v>
      </c>
    </row>
    <row r="114" spans="1:2">
      <c r="A114" s="46" t="s">
        <v>551</v>
      </c>
      <c r="B114" s="46" t="s">
        <v>552</v>
      </c>
    </row>
    <row r="115" spans="1:2">
      <c r="A115" s="46" t="s">
        <v>420</v>
      </c>
      <c r="B115" s="46" t="s">
        <v>421</v>
      </c>
    </row>
    <row r="116" spans="1:2">
      <c r="A116" s="46" t="s">
        <v>553</v>
      </c>
      <c r="B116" s="46" t="s">
        <v>554</v>
      </c>
    </row>
    <row r="117" spans="1:2">
      <c r="A117" s="46" t="s">
        <v>555</v>
      </c>
      <c r="B117" s="46" t="s">
        <v>610</v>
      </c>
    </row>
    <row r="118" spans="1:2">
      <c r="A118" s="46" t="s">
        <v>556</v>
      </c>
      <c r="B118" s="46" t="s">
        <v>608</v>
      </c>
    </row>
    <row r="119" spans="1:2">
      <c r="A119" s="46" t="s">
        <v>558</v>
      </c>
      <c r="B119" s="46" t="s">
        <v>557</v>
      </c>
    </row>
    <row r="120" spans="1:2">
      <c r="A120" s="46" t="s">
        <v>560</v>
      </c>
      <c r="B120" s="46" t="s">
        <v>559</v>
      </c>
    </row>
    <row r="121" spans="1:2">
      <c r="A121" s="46" t="s">
        <v>607</v>
      </c>
      <c r="B121" s="46" t="s">
        <v>561</v>
      </c>
    </row>
    <row r="122" spans="1:2">
      <c r="A122" s="58" t="s">
        <v>969</v>
      </c>
      <c r="B122" s="61" t="s">
        <v>970</v>
      </c>
    </row>
    <row r="123" spans="1:2">
      <c r="A123" s="58" t="s">
        <v>971</v>
      </c>
      <c r="B123" s="61" t="s">
        <v>972</v>
      </c>
    </row>
    <row r="124" spans="1:2">
      <c r="A124" s="46" t="s">
        <v>422</v>
      </c>
      <c r="B124" s="46" t="s">
        <v>423</v>
      </c>
    </row>
    <row r="125" spans="1:2">
      <c r="A125" s="46" t="s">
        <v>424</v>
      </c>
      <c r="B125" s="46" t="s">
        <v>425</v>
      </c>
    </row>
    <row r="126" spans="1:2">
      <c r="A126" s="46" t="s">
        <v>426</v>
      </c>
      <c r="B126" s="46" t="s">
        <v>427</v>
      </c>
    </row>
    <row r="127" spans="1:2">
      <c r="A127" s="46" t="s">
        <v>428</v>
      </c>
      <c r="B127" s="46" t="s">
        <v>429</v>
      </c>
    </row>
    <row r="128" spans="1:2">
      <c r="A128" s="46" t="s">
        <v>430</v>
      </c>
      <c r="B128" s="46" t="s">
        <v>431</v>
      </c>
    </row>
    <row r="129" spans="1:2">
      <c r="A129" s="46" t="s">
        <v>432</v>
      </c>
      <c r="B129" s="46" t="s">
        <v>502</v>
      </c>
    </row>
  </sheetData>
  <pageMargins left="0.25" right="0.25" top="0.75" bottom="0.75" header="0.3" footer="0.3"/>
  <pageSetup paperSize="9" scale="61" orientation="portrait" r:id="rId1"/>
  <headerFooter alignWithMargins="0">
    <oddHeader>&amp;A</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heetViews>
  <sheetFormatPr defaultColWidth="8.7109375" defaultRowHeight="15"/>
  <cols>
    <col min="1" max="1" width="17.140625" style="4" customWidth="1"/>
    <col min="2" max="2" width="139.28515625" style="4" bestFit="1" customWidth="1"/>
    <col min="3" max="16384" width="8.7109375" style="4"/>
  </cols>
  <sheetData>
    <row r="1" spans="1:2" ht="19.5">
      <c r="A1" s="42" t="s">
        <v>866</v>
      </c>
      <c r="B1" s="14"/>
    </row>
    <row r="2" spans="1:2" ht="30" customHeight="1">
      <c r="A2" s="15" t="s">
        <v>37</v>
      </c>
      <c r="B2" s="15" t="s">
        <v>1</v>
      </c>
    </row>
    <row r="3" spans="1:2">
      <c r="A3" s="4" t="s">
        <v>562</v>
      </c>
      <c r="B3" s="4" t="s">
        <v>631</v>
      </c>
    </row>
    <row r="4" spans="1:2">
      <c r="A4" s="4" t="s">
        <v>563</v>
      </c>
      <c r="B4" s="4" t="s">
        <v>633</v>
      </c>
    </row>
    <row r="5" spans="1:2">
      <c r="A5" s="4" t="s">
        <v>614</v>
      </c>
      <c r="B5" s="4" t="s">
        <v>635</v>
      </c>
    </row>
    <row r="6" spans="1:2">
      <c r="A6" s="4" t="s">
        <v>616</v>
      </c>
      <c r="B6" s="4" t="s">
        <v>637</v>
      </c>
    </row>
    <row r="7" spans="1:2">
      <c r="A7" s="4" t="s">
        <v>618</v>
      </c>
      <c r="B7" s="4" t="s">
        <v>639</v>
      </c>
    </row>
    <row r="8" spans="1:2">
      <c r="A8" s="4" t="s">
        <v>620</v>
      </c>
      <c r="B8" s="4" t="s">
        <v>641</v>
      </c>
    </row>
    <row r="9" spans="1:2">
      <c r="A9" s="4" t="s">
        <v>622</v>
      </c>
      <c r="B9" s="4" t="s">
        <v>643</v>
      </c>
    </row>
    <row r="10" spans="1:2">
      <c r="A10" s="4" t="s">
        <v>624</v>
      </c>
      <c r="B10" s="4" t="s">
        <v>645</v>
      </c>
    </row>
    <row r="11" spans="1:2">
      <c r="A11" s="4" t="s">
        <v>649</v>
      </c>
      <c r="B11" s="4" t="s">
        <v>647</v>
      </c>
    </row>
    <row r="12" spans="1:2">
      <c r="A12" s="4" t="s">
        <v>652</v>
      </c>
      <c r="B12" s="4" t="s">
        <v>650</v>
      </c>
    </row>
    <row r="13" spans="1:2">
      <c r="A13" s="4" t="s">
        <v>655</v>
      </c>
      <c r="B13" s="4" t="s">
        <v>653</v>
      </c>
    </row>
    <row r="14" spans="1:2">
      <c r="A14" s="4" t="s">
        <v>658</v>
      </c>
      <c r="B14" s="4" t="s">
        <v>656</v>
      </c>
    </row>
    <row r="15" spans="1:2">
      <c r="A15" s="4" t="s">
        <v>661</v>
      </c>
      <c r="B15" s="4" t="s">
        <v>659</v>
      </c>
    </row>
    <row r="16" spans="1:2">
      <c r="A16" s="4" t="s">
        <v>664</v>
      </c>
      <c r="B16" s="4" t="s">
        <v>662</v>
      </c>
    </row>
    <row r="17" spans="1:2">
      <c r="A17" s="4" t="s">
        <v>667</v>
      </c>
      <c r="B17" s="4" t="s">
        <v>665</v>
      </c>
    </row>
    <row r="18" spans="1:2">
      <c r="A18" s="4" t="s">
        <v>670</v>
      </c>
      <c r="B18" s="4" t="s">
        <v>668</v>
      </c>
    </row>
    <row r="19" spans="1:2">
      <c r="A19" s="4" t="s">
        <v>673</v>
      </c>
      <c r="B19" s="4" t="s">
        <v>671</v>
      </c>
    </row>
    <row r="20" spans="1:2">
      <c r="A20" s="4" t="s">
        <v>676</v>
      </c>
      <c r="B20" s="4" t="s">
        <v>674</v>
      </c>
    </row>
    <row r="21" spans="1:2">
      <c r="A21" s="4" t="s">
        <v>679</v>
      </c>
      <c r="B21" s="4" t="s">
        <v>677</v>
      </c>
    </row>
    <row r="22" spans="1:2">
      <c r="A22" s="4" t="s">
        <v>682</v>
      </c>
      <c r="B22" s="4" t="s">
        <v>680</v>
      </c>
    </row>
    <row r="23" spans="1:2">
      <c r="A23" s="4" t="s">
        <v>685</v>
      </c>
      <c r="B23" s="4" t="s">
        <v>683</v>
      </c>
    </row>
    <row r="24" spans="1:2">
      <c r="A24" s="4" t="s">
        <v>688</v>
      </c>
      <c r="B24" s="4" t="s">
        <v>686</v>
      </c>
    </row>
    <row r="25" spans="1:2">
      <c r="A25" s="4" t="s">
        <v>691</v>
      </c>
      <c r="B25" s="4" t="s">
        <v>689</v>
      </c>
    </row>
    <row r="26" spans="1:2">
      <c r="A26" s="4" t="s">
        <v>694</v>
      </c>
      <c r="B26" s="4" t="s">
        <v>692</v>
      </c>
    </row>
    <row r="27" spans="1:2">
      <c r="A27" s="4" t="s">
        <v>697</v>
      </c>
      <c r="B27" s="4" t="s">
        <v>695</v>
      </c>
    </row>
    <row r="28" spans="1:2">
      <c r="A28" s="4" t="s">
        <v>700</v>
      </c>
      <c r="B28" s="4" t="s">
        <v>698</v>
      </c>
    </row>
    <row r="29" spans="1:2">
      <c r="A29" s="4" t="s">
        <v>703</v>
      </c>
      <c r="B29" s="4" t="s">
        <v>701</v>
      </c>
    </row>
    <row r="30" spans="1:2">
      <c r="A30" s="4" t="s">
        <v>706</v>
      </c>
      <c r="B30" s="4" t="s">
        <v>704</v>
      </c>
    </row>
    <row r="31" spans="1:2">
      <c r="A31" s="4" t="s">
        <v>709</v>
      </c>
      <c r="B31" s="4" t="s">
        <v>707</v>
      </c>
    </row>
    <row r="32" spans="1:2">
      <c r="A32" s="4" t="s">
        <v>712</v>
      </c>
      <c r="B32" s="4" t="s">
        <v>710</v>
      </c>
    </row>
    <row r="33" spans="1:2">
      <c r="A33" s="4" t="s">
        <v>715</v>
      </c>
      <c r="B33" s="4" t="s">
        <v>713</v>
      </c>
    </row>
    <row r="34" spans="1:2">
      <c r="A34" s="4" t="s">
        <v>718</v>
      </c>
      <c r="B34" s="4" t="s">
        <v>716</v>
      </c>
    </row>
    <row r="35" spans="1:2">
      <c r="A35" s="4" t="s">
        <v>721</v>
      </c>
      <c r="B35" s="4" t="s">
        <v>719</v>
      </c>
    </row>
    <row r="36" spans="1:2">
      <c r="A36" s="4" t="s">
        <v>724</v>
      </c>
      <c r="B36" s="4" t="s">
        <v>722</v>
      </c>
    </row>
    <row r="37" spans="1:2">
      <c r="A37" s="4" t="s">
        <v>727</v>
      </c>
      <c r="B37" s="4" t="s">
        <v>725</v>
      </c>
    </row>
    <row r="38" spans="1:2">
      <c r="A38" s="4" t="s">
        <v>730</v>
      </c>
      <c r="B38" s="4" t="s">
        <v>728</v>
      </c>
    </row>
    <row r="39" spans="1:2">
      <c r="A39" s="4" t="s">
        <v>733</v>
      </c>
      <c r="B39" s="4" t="s">
        <v>731</v>
      </c>
    </row>
    <row r="40" spans="1:2">
      <c r="A40" s="4" t="s">
        <v>736</v>
      </c>
      <c r="B40" s="4" t="s">
        <v>734</v>
      </c>
    </row>
    <row r="41" spans="1:2">
      <c r="A41" s="4" t="s">
        <v>739</v>
      </c>
      <c r="B41" s="4" t="s">
        <v>737</v>
      </c>
    </row>
    <row r="42" spans="1:2">
      <c r="A42" s="4" t="s">
        <v>742</v>
      </c>
      <c r="B42" s="4" t="s">
        <v>740</v>
      </c>
    </row>
    <row r="43" spans="1:2">
      <c r="A43" s="4" t="s">
        <v>745</v>
      </c>
      <c r="B43" s="4" t="s">
        <v>743</v>
      </c>
    </row>
    <row r="44" spans="1:2">
      <c r="A44" s="4" t="s">
        <v>748</v>
      </c>
      <c r="B44" s="4" t="s">
        <v>746</v>
      </c>
    </row>
    <row r="45" spans="1:2">
      <c r="A45" s="4" t="s">
        <v>751</v>
      </c>
      <c r="B45" s="4" t="s">
        <v>749</v>
      </c>
    </row>
    <row r="46" spans="1:2">
      <c r="A46" s="4" t="s">
        <v>754</v>
      </c>
      <c r="B46" s="4" t="s">
        <v>752</v>
      </c>
    </row>
    <row r="47" spans="1:2">
      <c r="A47" s="4" t="s">
        <v>757</v>
      </c>
      <c r="B47" s="4" t="s">
        <v>755</v>
      </c>
    </row>
    <row r="48" spans="1:2">
      <c r="A48" s="4" t="s">
        <v>760</v>
      </c>
      <c r="B48" s="4" t="s">
        <v>758</v>
      </c>
    </row>
    <row r="49" spans="1:2">
      <c r="A49" s="4" t="s">
        <v>763</v>
      </c>
      <c r="B49" s="4" t="s">
        <v>761</v>
      </c>
    </row>
    <row r="50" spans="1:2">
      <c r="A50" s="4" t="s">
        <v>766</v>
      </c>
      <c r="B50" s="4" t="s">
        <v>764</v>
      </c>
    </row>
    <row r="51" spans="1:2">
      <c r="A51" s="4" t="s">
        <v>769</v>
      </c>
      <c r="B51" s="4" t="s">
        <v>767</v>
      </c>
    </row>
    <row r="52" spans="1:2">
      <c r="A52" s="4" t="s">
        <v>772</v>
      </c>
      <c r="B52" s="4" t="s">
        <v>770</v>
      </c>
    </row>
    <row r="53" spans="1:2">
      <c r="A53" s="4" t="s">
        <v>775</v>
      </c>
      <c r="B53" s="4" t="s">
        <v>773</v>
      </c>
    </row>
    <row r="54" spans="1:2">
      <c r="A54" s="4" t="s">
        <v>778</v>
      </c>
      <c r="B54" s="4" t="s">
        <v>776</v>
      </c>
    </row>
    <row r="55" spans="1:2">
      <c r="A55" s="4" t="s">
        <v>781</v>
      </c>
      <c r="B55" s="4" t="s">
        <v>779</v>
      </c>
    </row>
    <row r="56" spans="1:2">
      <c r="A56" s="4" t="s">
        <v>784</v>
      </c>
      <c r="B56" s="4" t="s">
        <v>782</v>
      </c>
    </row>
    <row r="57" spans="1:2">
      <c r="A57" s="4" t="s">
        <v>787</v>
      </c>
      <c r="B57" s="4" t="s">
        <v>785</v>
      </c>
    </row>
    <row r="58" spans="1:2">
      <c r="A58" s="4" t="s">
        <v>790</v>
      </c>
      <c r="B58" s="4" t="s">
        <v>788</v>
      </c>
    </row>
    <row r="59" spans="1:2">
      <c r="A59" s="4" t="s">
        <v>793</v>
      </c>
      <c r="B59" s="4" t="s">
        <v>791</v>
      </c>
    </row>
    <row r="60" spans="1:2">
      <c r="A60" s="4" t="s">
        <v>796</v>
      </c>
      <c r="B60" s="4" t="s">
        <v>794</v>
      </c>
    </row>
    <row r="61" spans="1:2">
      <c r="A61" s="4" t="s">
        <v>799</v>
      </c>
      <c r="B61" s="4" t="s">
        <v>797</v>
      </c>
    </row>
    <row r="62" spans="1:2">
      <c r="A62" s="4" t="s">
        <v>802</v>
      </c>
      <c r="B62" s="4" t="s">
        <v>800</v>
      </c>
    </row>
    <row r="63" spans="1:2">
      <c r="A63" s="4" t="s">
        <v>805</v>
      </c>
      <c r="B63" s="4" t="s">
        <v>803</v>
      </c>
    </row>
    <row r="64" spans="1:2">
      <c r="A64" s="4" t="s">
        <v>808</v>
      </c>
      <c r="B64" s="4" t="s">
        <v>806</v>
      </c>
    </row>
    <row r="65" spans="1:2">
      <c r="A65" s="4" t="s">
        <v>811</v>
      </c>
      <c r="B65" s="4" t="s">
        <v>809</v>
      </c>
    </row>
    <row r="66" spans="1:2">
      <c r="A66" s="4" t="s">
        <v>814</v>
      </c>
      <c r="B66" s="4" t="s">
        <v>812</v>
      </c>
    </row>
    <row r="67" spans="1:2">
      <c r="A67" s="4" t="s">
        <v>817</v>
      </c>
      <c r="B67" s="4" t="s">
        <v>815</v>
      </c>
    </row>
    <row r="68" spans="1:2">
      <c r="A68" s="4" t="s">
        <v>820</v>
      </c>
      <c r="B68" s="4" t="s">
        <v>818</v>
      </c>
    </row>
    <row r="69" spans="1:2">
      <c r="A69" s="4" t="s">
        <v>823</v>
      </c>
      <c r="B69" s="4" t="s">
        <v>821</v>
      </c>
    </row>
    <row r="70" spans="1:2">
      <c r="A70" s="4" t="s">
        <v>826</v>
      </c>
      <c r="B70" s="4" t="s">
        <v>824</v>
      </c>
    </row>
    <row r="71" spans="1:2">
      <c r="A71" s="4" t="s">
        <v>829</v>
      </c>
      <c r="B71" s="4" t="s">
        <v>827</v>
      </c>
    </row>
    <row r="72" spans="1:2">
      <c r="A72" s="4" t="s">
        <v>832</v>
      </c>
      <c r="B72" s="4" t="s">
        <v>830</v>
      </c>
    </row>
    <row r="73" spans="1:2">
      <c r="A73" s="4" t="s">
        <v>835</v>
      </c>
      <c r="B73" s="4" t="s">
        <v>833</v>
      </c>
    </row>
    <row r="74" spans="1:2">
      <c r="A74" s="4" t="s">
        <v>838</v>
      </c>
      <c r="B74" s="4" t="s">
        <v>836</v>
      </c>
    </row>
    <row r="75" spans="1:2">
      <c r="A75" s="4" t="s">
        <v>841</v>
      </c>
      <c r="B75" s="4" t="s">
        <v>839</v>
      </c>
    </row>
    <row r="76" spans="1:2">
      <c r="A76" s="4" t="s">
        <v>844</v>
      </c>
      <c r="B76" s="4" t="s">
        <v>842</v>
      </c>
    </row>
    <row r="77" spans="1:2">
      <c r="A77" s="4" t="s">
        <v>847</v>
      </c>
      <c r="B77" s="4" t="s">
        <v>845</v>
      </c>
    </row>
    <row r="78" spans="1:2">
      <c r="A78" s="4" t="s">
        <v>850</v>
      </c>
      <c r="B78" s="4" t="s">
        <v>848</v>
      </c>
    </row>
    <row r="79" spans="1:2">
      <c r="A79" s="4" t="s">
        <v>853</v>
      </c>
      <c r="B79" s="4" t="s">
        <v>851</v>
      </c>
    </row>
    <row r="80" spans="1:2">
      <c r="A80" s="4" t="s">
        <v>856</v>
      </c>
      <c r="B80" s="4" t="s">
        <v>854</v>
      </c>
    </row>
    <row r="81" spans="1:2">
      <c r="A81" s="4" t="s">
        <v>859</v>
      </c>
      <c r="B81" s="4" t="s">
        <v>857</v>
      </c>
    </row>
    <row r="82" spans="1:2">
      <c r="A82" s="4" t="s">
        <v>862</v>
      </c>
      <c r="B82" s="4" t="s">
        <v>860</v>
      </c>
    </row>
    <row r="83" spans="1:2">
      <c r="A83" s="4" t="s">
        <v>865</v>
      </c>
      <c r="B83" s="4" t="s">
        <v>863</v>
      </c>
    </row>
  </sheetData>
  <autoFilter ref="A2:B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6"/>
  <sheetViews>
    <sheetView workbookViewId="0">
      <selection activeCell="A16" sqref="A16"/>
    </sheetView>
  </sheetViews>
  <sheetFormatPr defaultRowHeight="12.75"/>
  <cols>
    <col min="1" max="1" width="128.42578125" style="2" customWidth="1"/>
  </cols>
  <sheetData>
    <row r="1" spans="1:1">
      <c r="A1" s="1" t="s">
        <v>11</v>
      </c>
    </row>
    <row r="3" spans="1:1">
      <c r="A3" s="3" t="s">
        <v>9</v>
      </c>
    </row>
    <row r="4" spans="1:1" ht="25.5">
      <c r="A4" s="2" t="s">
        <v>10</v>
      </c>
    </row>
    <row r="7" spans="1:1">
      <c r="A7" s="3" t="s">
        <v>14</v>
      </c>
    </row>
    <row r="8" spans="1:1" ht="51">
      <c r="A8" s="2" t="s">
        <v>12</v>
      </c>
    </row>
    <row r="11" spans="1:1">
      <c r="A11" s="3" t="s">
        <v>13</v>
      </c>
    </row>
    <row r="12" spans="1:1">
      <c r="A12" s="2" t="s">
        <v>15</v>
      </c>
    </row>
    <row r="15" spans="1:1">
      <c r="A15" s="3" t="s">
        <v>17</v>
      </c>
    </row>
    <row r="16" spans="1:1" ht="25.5">
      <c r="A16" s="2" t="s">
        <v>16</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Find table</vt:lpstr>
      <vt:lpstr>List of tables</vt:lpstr>
      <vt:lpstr>Population estimates</vt:lpstr>
      <vt:lpstr>Main statistics</vt:lpstr>
      <vt:lpstr>FTB ready-made tables</vt:lpstr>
      <vt:lpstr>Notes to Tables</vt:lpstr>
      <vt:lpstr>'Find table'!Print_Area</vt:lpstr>
      <vt:lpstr>'List of tables'!Print_Area</vt:lpstr>
      <vt:lpstr>'Find table'!Print_Titles</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Standard Table Lookup</dc:title>
  <dc:creator>Census Office - NISRA</dc:creator>
  <cp:keywords>Census 2011, Table finder</cp:keywords>
  <cp:lastModifiedBy>Census Office - NISRA</cp:lastModifiedBy>
  <cp:lastPrinted>2016-07-20T14:42:34Z</cp:lastPrinted>
  <dcterms:created xsi:type="dcterms:W3CDTF">2002-04-03T15:37:49Z</dcterms:created>
  <dcterms:modified xsi:type="dcterms:W3CDTF">2023-11-30T10:31:56Z</dcterms:modified>
</cp:coreProperties>
</file>