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hisWorkbook" defaultThemeVersion="124226"/>
  <mc:AlternateContent xmlns:mc="http://schemas.openxmlformats.org/markup-compatibility/2006">
    <mc:Choice Requires="x15">
      <x15ac:absPath xmlns:x15ac="http://schemas.microsoft.com/office/spreadsheetml/2010/11/ac" url="C:\Users\1355954\Downloads\"/>
    </mc:Choice>
  </mc:AlternateContent>
  <xr:revisionPtr revIDLastSave="0" documentId="13_ncr:1_{40B2339F-AA91-45FC-BA2F-ABA37E7E3436}" xr6:coauthVersionLast="47" xr6:coauthVersionMax="47" xr10:uidLastSave="{00000000-0000-0000-0000-000000000000}"/>
  <bookViews>
    <workbookView xWindow="57480" yWindow="-120" windowWidth="29040" windowHeight="15720" xr2:uid="{00000000-000D-0000-FFFF-FFFF00000000}"/>
  </bookViews>
  <sheets>
    <sheet name="Find table" sheetId="7" r:id="rId1"/>
    <sheet name="List of tables" sheetId="1" r:id="rId2"/>
    <sheet name="CAS Tables" sheetId="10" state="hidden" r:id="rId3"/>
    <sheet name="CAS Theme Tables" sheetId="9" state="hidden" r:id="rId4"/>
    <sheet name="Univariate Tables" sheetId="8" state="hidden" r:id="rId5"/>
    <sheet name="Notes to Tables" sheetId="11" state="hidden" r:id="rId6"/>
  </sheets>
  <definedNames>
    <definedName name="_xlnm._FilterDatabase" localSheetId="1" hidden="1">'List of tables'!$A$3:$K$587</definedName>
    <definedName name="_xlnm.Print_Area" localSheetId="0">'Find table'!$A$1:$F$595</definedName>
    <definedName name="_xlnm.Print_Area" localSheetId="1">'List of tables'!$A$1:$I$574</definedName>
    <definedName name="_xlnm.Print_Titles" localSheetId="0">'Find table'!$1:$11</definedName>
    <definedName name="_xlnm.Print_Titles" localSheetId="1">'List of tables'!$1:$3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6" i="7" l="1"/>
  <c r="K4" i="1" s="1"/>
  <c r="V7" i="7"/>
  <c r="K5" i="1" s="1"/>
  <c r="V8" i="7"/>
  <c r="K6" i="1" s="1"/>
  <c r="V9" i="7"/>
  <c r="K7" i="1" s="1"/>
  <c r="D11" i="7"/>
  <c r="A4" i="1" l="1"/>
  <c r="A5" i="1" l="1"/>
  <c r="A6" i="1" l="1"/>
  <c r="A7" i="1" l="1"/>
  <c r="A8" i="1" l="1"/>
  <c r="A9" i="1" l="1"/>
  <c r="A10" i="1" l="1"/>
  <c r="A11" i="1" l="1"/>
  <c r="A12" i="1" l="1"/>
  <c r="A13" i="1" l="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 r="A149" i="1" s="1"/>
  <c r="A150" i="1" s="1"/>
  <c r="A151" i="1" s="1"/>
  <c r="A152" i="1" s="1"/>
  <c r="A153" i="1" s="1"/>
  <c r="A154" i="1" s="1"/>
  <c r="A155" i="1" s="1"/>
  <c r="A156" i="1" s="1"/>
  <c r="A157" i="1" s="1"/>
  <c r="A158" i="1" s="1"/>
  <c r="A159" i="1" s="1"/>
  <c r="A160" i="1" s="1"/>
  <c r="A161" i="1" s="1"/>
  <c r="A162" i="1" s="1"/>
  <c r="A163" i="1" s="1"/>
  <c r="A164" i="1" s="1"/>
  <c r="A165" i="1" s="1"/>
  <c r="A166" i="1" l="1"/>
  <c r="A167" i="1" l="1"/>
  <c r="A168" i="1" s="1"/>
  <c r="A169" i="1" s="1"/>
  <c r="A170" i="1" s="1"/>
  <c r="A171" i="1" s="1"/>
  <c r="A172" i="1" s="1"/>
  <c r="A173" i="1" s="1"/>
  <c r="A174" i="1" s="1"/>
  <c r="A175" i="1" s="1"/>
  <c r="A176" i="1" s="1"/>
  <c r="A177" i="1" s="1"/>
  <c r="A178" i="1" s="1"/>
  <c r="A179" i="1" s="1"/>
  <c r="A180" i="1" s="1"/>
  <c r="A181" i="1" s="1"/>
  <c r="A182" i="1" s="1"/>
  <c r="A183" i="1" s="1"/>
  <c r="A184" i="1" s="1"/>
  <c r="A185" i="1" s="1"/>
  <c r="A186" i="1" s="1"/>
  <c r="A187" i="1" s="1"/>
  <c r="A188" i="1" s="1"/>
  <c r="A189" i="1" s="1"/>
  <c r="A190" i="1" s="1"/>
  <c r="A191" i="1" s="1"/>
  <c r="A192" i="1" s="1"/>
  <c r="A193" i="1" s="1"/>
  <c r="A194" i="1" s="1"/>
  <c r="A195" i="1" s="1"/>
  <c r="A196" i="1" s="1"/>
  <c r="A197" i="1" s="1"/>
  <c r="A198" i="1" s="1"/>
  <c r="A199" i="1" s="1"/>
  <c r="A200" i="1" s="1"/>
  <c r="A201" i="1" s="1"/>
  <c r="A202" i="1" s="1"/>
  <c r="A203" i="1" s="1"/>
  <c r="A204" i="1" s="1"/>
  <c r="A205" i="1" s="1"/>
  <c r="A206" i="1" s="1"/>
  <c r="A207" i="1" s="1"/>
  <c r="A208" i="1" s="1"/>
  <c r="A209" i="1" s="1"/>
  <c r="A210" i="1" s="1"/>
  <c r="A211" i="1" s="1"/>
  <c r="A212" i="1" s="1"/>
  <c r="A213" i="1" s="1"/>
  <c r="A214" i="1" s="1"/>
  <c r="A215" i="1" s="1"/>
  <c r="A216" i="1" s="1"/>
  <c r="A217" i="1" s="1"/>
  <c r="A218" i="1" s="1"/>
  <c r="A219" i="1" s="1"/>
  <c r="A220" i="1" s="1"/>
  <c r="A221" i="1" s="1"/>
  <c r="A222" i="1" s="1"/>
  <c r="A223" i="1" s="1"/>
  <c r="A224" i="1" s="1"/>
  <c r="A225" i="1" s="1"/>
  <c r="A226" i="1" s="1"/>
  <c r="A227" i="1" s="1"/>
  <c r="A228" i="1" s="1"/>
  <c r="A229" i="1" s="1"/>
  <c r="A230" i="1" s="1"/>
  <c r="A231" i="1" s="1"/>
  <c r="A232" i="1" s="1"/>
  <c r="A233" i="1" s="1"/>
  <c r="A234" i="1" s="1"/>
  <c r="A235" i="1" s="1"/>
  <c r="A236" i="1" s="1"/>
  <c r="A237" i="1" s="1"/>
  <c r="A238" i="1" s="1"/>
  <c r="A239" i="1" s="1"/>
  <c r="A240" i="1" s="1"/>
  <c r="A241" i="1" s="1"/>
  <c r="A242" i="1" s="1"/>
  <c r="A243" i="1" s="1"/>
  <c r="A244" i="1" s="1"/>
  <c r="A245" i="1" s="1"/>
  <c r="A246" i="1" s="1"/>
  <c r="A247" i="1" s="1"/>
  <c r="A248" i="1" s="1"/>
  <c r="A249" i="1" s="1"/>
  <c r="A250" i="1" s="1"/>
  <c r="A251" i="1" s="1"/>
  <c r="A252" i="1" s="1"/>
  <c r="A253" i="1" s="1"/>
  <c r="A254" i="1" s="1"/>
  <c r="A255" i="1" s="1"/>
  <c r="A256" i="1" s="1"/>
  <c r="A257" i="1" s="1"/>
  <c r="A258" i="1" s="1"/>
  <c r="A259" i="1" s="1"/>
  <c r="A260" i="1" s="1"/>
  <c r="A261" i="1" s="1"/>
  <c r="A262" i="1" s="1"/>
  <c r="A263" i="1" s="1"/>
  <c r="A264" i="1" s="1"/>
  <c r="A265" i="1" s="1"/>
  <c r="A266" i="1" s="1"/>
  <c r="A267" i="1" s="1"/>
  <c r="A268" i="1" s="1"/>
  <c r="A269" i="1" s="1"/>
  <c r="A270" i="1" s="1"/>
  <c r="A271" i="1" s="1"/>
  <c r="A272" i="1" s="1"/>
  <c r="A273" i="1" s="1"/>
  <c r="A274" i="1" s="1"/>
  <c r="A275" i="1" s="1"/>
  <c r="A276" i="1" s="1"/>
  <c r="A277" i="1" s="1"/>
  <c r="A278" i="1" s="1"/>
  <c r="A279" i="1" s="1"/>
  <c r="A280" i="1" s="1"/>
  <c r="A281" i="1" s="1"/>
  <c r="A282" i="1" s="1"/>
  <c r="A283" i="1" s="1"/>
  <c r="A284" i="1" s="1"/>
  <c r="A285" i="1" s="1"/>
  <c r="A286" i="1" s="1"/>
  <c r="A287" i="1" s="1"/>
  <c r="A288" i="1" s="1"/>
  <c r="A289" i="1" s="1"/>
  <c r="A290" i="1" s="1"/>
  <c r="A291" i="1" s="1"/>
  <c r="A292" i="1" s="1"/>
  <c r="A293" i="1" s="1"/>
  <c r="A294" i="1" s="1"/>
  <c r="A295" i="1" s="1"/>
  <c r="A296" i="1" s="1"/>
  <c r="A297" i="1" s="1"/>
  <c r="A298" i="1" s="1"/>
  <c r="A299" i="1" s="1"/>
  <c r="A300" i="1" s="1"/>
  <c r="A301" i="1" s="1"/>
  <c r="A302" i="1" s="1"/>
  <c r="A303" i="1" s="1"/>
  <c r="A304" i="1" s="1"/>
  <c r="A305" i="1" s="1"/>
  <c r="A306" i="1" s="1"/>
  <c r="A307" i="1" s="1"/>
  <c r="A308" i="1" s="1"/>
  <c r="A309" i="1" s="1"/>
  <c r="A310" i="1" s="1"/>
  <c r="A311" i="1" s="1"/>
  <c r="A312" i="1" s="1"/>
  <c r="A313" i="1" s="1"/>
  <c r="A314" i="1" s="1"/>
  <c r="A315" i="1" s="1"/>
  <c r="A316" i="1" s="1"/>
  <c r="A317" i="1" s="1"/>
  <c r="A318" i="1" s="1"/>
  <c r="A319" i="1" s="1"/>
  <c r="A320" i="1" s="1"/>
  <c r="A321" i="1" s="1"/>
  <c r="A322" i="1" s="1"/>
  <c r="A323" i="1" s="1"/>
  <c r="A324" i="1" s="1"/>
  <c r="A325" i="1" s="1"/>
  <c r="A326" i="1" s="1"/>
  <c r="A327" i="1" s="1"/>
  <c r="A328" i="1" s="1"/>
  <c r="A329" i="1" s="1"/>
  <c r="A330" i="1" s="1"/>
  <c r="A331" i="1" s="1"/>
  <c r="A332" i="1" s="1"/>
  <c r="A333" i="1" s="1"/>
  <c r="A334" i="1" s="1"/>
  <c r="A335" i="1" s="1"/>
  <c r="A336" i="1" s="1"/>
  <c r="A337" i="1" s="1"/>
  <c r="A338" i="1" s="1"/>
  <c r="A339" i="1" s="1"/>
  <c r="A340" i="1" s="1"/>
  <c r="A341" i="1" s="1"/>
  <c r="A342" i="1" s="1"/>
  <c r="A343" i="1" s="1"/>
  <c r="A344" i="1" s="1"/>
  <c r="A345" i="1" s="1"/>
  <c r="A346" i="1" s="1"/>
  <c r="A347" i="1" s="1"/>
  <c r="A348" i="1" s="1"/>
  <c r="A349" i="1" s="1"/>
  <c r="A350" i="1" s="1"/>
  <c r="A351" i="1" s="1"/>
  <c r="A352" i="1" s="1"/>
  <c r="A353" i="1" s="1"/>
  <c r="A354" i="1" s="1"/>
  <c r="A355" i="1" s="1"/>
  <c r="A356" i="1" s="1"/>
  <c r="A357" i="1" s="1"/>
  <c r="A358" i="1" s="1"/>
  <c r="A359" i="1" s="1"/>
  <c r="A360" i="1" s="1"/>
  <c r="A361" i="1" s="1"/>
  <c r="A362" i="1" s="1"/>
  <c r="A363" i="1" s="1"/>
  <c r="A364" i="1" s="1"/>
  <c r="A365" i="1" s="1"/>
  <c r="A366" i="1" s="1"/>
  <c r="A367" i="1" s="1"/>
  <c r="A368" i="1" s="1"/>
  <c r="A369" i="1" s="1"/>
  <c r="A370" i="1" s="1"/>
  <c r="A371" i="1" s="1"/>
  <c r="A372" i="1" s="1"/>
  <c r="A373" i="1" s="1"/>
  <c r="A374" i="1" s="1"/>
  <c r="A375" i="1" s="1"/>
  <c r="A376" i="1" s="1"/>
  <c r="A377" i="1" s="1"/>
  <c r="A378" i="1" s="1"/>
  <c r="A379" i="1" s="1"/>
  <c r="A380" i="1" s="1"/>
  <c r="A381" i="1" s="1"/>
  <c r="A382" i="1" s="1"/>
  <c r="A383" i="1" s="1"/>
  <c r="A384" i="1" s="1"/>
  <c r="A385" i="1" s="1"/>
  <c r="A386" i="1" s="1"/>
  <c r="A387" i="1" s="1"/>
  <c r="A388" i="1" s="1"/>
  <c r="A389" i="1" s="1"/>
  <c r="A390" i="1" s="1"/>
  <c r="A391" i="1" s="1"/>
  <c r="A392" i="1" s="1"/>
  <c r="A393" i="1" s="1"/>
  <c r="A394" i="1" s="1"/>
  <c r="A395" i="1" s="1"/>
  <c r="A396" i="1" s="1"/>
  <c r="A397" i="1" s="1"/>
  <c r="A398" i="1" s="1"/>
  <c r="A399" i="1" s="1"/>
  <c r="A400" i="1" s="1"/>
  <c r="A401" i="1" s="1"/>
  <c r="A402" i="1" s="1"/>
  <c r="A403" i="1" s="1"/>
  <c r="A404" i="1" s="1"/>
  <c r="A405" i="1" s="1"/>
  <c r="A406" i="1" s="1"/>
  <c r="A407" i="1" s="1"/>
  <c r="A408" i="1" s="1"/>
  <c r="A409" i="1" s="1"/>
  <c r="A410" i="1" s="1"/>
  <c r="A411" i="1" s="1"/>
  <c r="A412" i="1" s="1"/>
  <c r="A413" i="1" s="1"/>
  <c r="A414" i="1" s="1"/>
  <c r="A415" i="1" s="1"/>
  <c r="A416" i="1" s="1"/>
  <c r="A417" i="1" s="1"/>
  <c r="A418" i="1" s="1"/>
  <c r="A419" i="1" s="1"/>
  <c r="A420" i="1" s="1"/>
  <c r="A421" i="1" s="1"/>
  <c r="A422" i="1" s="1"/>
  <c r="A423" i="1" s="1"/>
  <c r="A424" i="1" s="1"/>
  <c r="A425" i="1" s="1"/>
  <c r="A426" i="1" s="1"/>
  <c r="A427" i="1" s="1"/>
  <c r="A428" i="1" s="1"/>
  <c r="A429" i="1" s="1"/>
  <c r="A430" i="1" s="1"/>
  <c r="A431" i="1" s="1"/>
  <c r="A432" i="1" s="1"/>
  <c r="A433" i="1" s="1"/>
  <c r="A434" i="1" s="1"/>
  <c r="A435" i="1" s="1"/>
  <c r="A436" i="1" s="1"/>
  <c r="A437" i="1" s="1"/>
  <c r="A438" i="1" s="1"/>
  <c r="A439" i="1" s="1"/>
  <c r="A440" i="1" s="1"/>
  <c r="A441" i="1" s="1"/>
  <c r="A442" i="1" s="1"/>
  <c r="A443" i="1" s="1"/>
  <c r="A444" i="1" s="1"/>
  <c r="A445" i="1" s="1"/>
  <c r="A446" i="1" s="1"/>
  <c r="A447" i="1" s="1"/>
  <c r="A448" i="1" s="1"/>
  <c r="A449" i="1" s="1"/>
  <c r="A450" i="1" s="1"/>
  <c r="A451" i="1" s="1"/>
  <c r="A452" i="1" s="1"/>
  <c r="A453" i="1" s="1"/>
  <c r="A454" i="1" s="1"/>
  <c r="A455" i="1" s="1"/>
  <c r="A456" i="1" s="1"/>
  <c r="A457" i="1" s="1"/>
  <c r="A458" i="1" s="1"/>
  <c r="A459" i="1" s="1"/>
  <c r="A460" i="1" s="1"/>
  <c r="A461" i="1" s="1"/>
  <c r="A462" i="1" s="1"/>
  <c r="A463" i="1" s="1"/>
  <c r="A464" i="1" s="1"/>
  <c r="A465" i="1" s="1"/>
  <c r="A466" i="1" s="1"/>
  <c r="A467" i="1" s="1"/>
  <c r="A468" i="1" s="1"/>
  <c r="A469" i="1" s="1"/>
  <c r="A470" i="1" s="1"/>
  <c r="A471" i="1" s="1"/>
  <c r="A472" i="1" s="1"/>
  <c r="A473" i="1" s="1"/>
  <c r="A474" i="1" s="1"/>
  <c r="A475" i="1" s="1"/>
  <c r="A476" i="1" s="1"/>
  <c r="A477" i="1" s="1"/>
  <c r="A478" i="1" s="1"/>
  <c r="A479" i="1" s="1"/>
  <c r="A480" i="1" s="1"/>
  <c r="A481" i="1" s="1"/>
  <c r="A482" i="1" s="1"/>
  <c r="A483" i="1" s="1"/>
  <c r="A484" i="1" s="1"/>
  <c r="A485" i="1" s="1"/>
  <c r="A486" i="1" s="1"/>
  <c r="A487" i="1" s="1"/>
  <c r="A488" i="1" s="1"/>
  <c r="A489" i="1" s="1"/>
  <c r="A490" i="1" s="1"/>
  <c r="A491" i="1" s="1"/>
  <c r="A492" i="1" s="1"/>
  <c r="A493" i="1" s="1"/>
  <c r="A494" i="1" s="1"/>
  <c r="A495" i="1" s="1"/>
  <c r="A496" i="1" s="1"/>
  <c r="A497" i="1" s="1"/>
  <c r="A498" i="1" s="1"/>
  <c r="A499" i="1" s="1"/>
  <c r="A500" i="1" s="1"/>
  <c r="A501" i="1" s="1"/>
  <c r="A502" i="1" s="1"/>
  <c r="A503" i="1" s="1"/>
  <c r="A504" i="1" s="1"/>
  <c r="A505" i="1" s="1"/>
  <c r="A506" i="1" s="1"/>
  <c r="A507" i="1" s="1"/>
  <c r="A508" i="1" s="1"/>
  <c r="A509" i="1" s="1"/>
  <c r="A510" i="1" s="1"/>
  <c r="A511" i="1" s="1"/>
  <c r="A512" i="1" s="1"/>
  <c r="A513" i="1" s="1"/>
  <c r="A514" i="1" s="1"/>
  <c r="A515" i="1" s="1"/>
  <c r="A516" i="1" s="1"/>
  <c r="A517" i="1" s="1"/>
  <c r="A518" i="1" s="1"/>
  <c r="A519" i="1" s="1"/>
  <c r="A520" i="1" s="1"/>
  <c r="A521" i="1" s="1"/>
  <c r="A522" i="1" s="1"/>
  <c r="A523" i="1" s="1"/>
  <c r="A524" i="1" s="1"/>
  <c r="A525" i="1" s="1"/>
  <c r="A526" i="1" s="1"/>
  <c r="A527" i="1" s="1"/>
  <c r="A528" i="1" s="1"/>
  <c r="A529" i="1" s="1"/>
  <c r="A530" i="1" s="1"/>
  <c r="A531" i="1" s="1"/>
  <c r="A532" i="1" s="1"/>
  <c r="A533" i="1" s="1"/>
  <c r="A534" i="1" s="1"/>
  <c r="A535" i="1" s="1"/>
  <c r="A536" i="1" s="1"/>
  <c r="A537" i="1" s="1"/>
  <c r="A538" i="1" s="1"/>
  <c r="A539" i="1" s="1"/>
  <c r="A540" i="1" s="1"/>
  <c r="A541" i="1" s="1"/>
  <c r="A542" i="1" s="1"/>
  <c r="A543" i="1" s="1"/>
  <c r="A544" i="1" s="1"/>
  <c r="A545" i="1" s="1"/>
  <c r="A546" i="1" s="1"/>
  <c r="A547" i="1" s="1"/>
  <c r="A548" i="1" s="1"/>
  <c r="A549" i="1" s="1"/>
  <c r="A550" i="1" s="1"/>
  <c r="A551" i="1" s="1"/>
  <c r="A552" i="1" s="1"/>
  <c r="A553" i="1" s="1"/>
  <c r="A554" i="1" s="1"/>
  <c r="A555" i="1" s="1"/>
  <c r="A556" i="1" s="1"/>
  <c r="A557" i="1" s="1"/>
  <c r="A558" i="1" s="1"/>
  <c r="A559" i="1" s="1"/>
  <c r="A560" i="1" s="1"/>
  <c r="A561" i="1" s="1"/>
  <c r="A562" i="1" s="1"/>
  <c r="A563" i="1" s="1"/>
  <c r="A564" i="1" s="1"/>
  <c r="A565" i="1" s="1"/>
  <c r="A566" i="1" s="1"/>
  <c r="A567" i="1" s="1"/>
  <c r="A568" i="1" s="1"/>
  <c r="A569" i="1" s="1"/>
  <c r="A570" i="1" s="1"/>
  <c r="A571" i="1" s="1"/>
  <c r="A572" i="1" s="1"/>
  <c r="A573" i="1" s="1"/>
  <c r="A574" i="1" s="1"/>
  <c r="A575" i="1" s="1"/>
  <c r="A576" i="1" s="1"/>
  <c r="A577" i="1" s="1"/>
  <c r="A578" i="1" s="1"/>
  <c r="A579" i="1" s="1"/>
  <c r="A580" i="1" s="1"/>
  <c r="A581" i="1" s="1"/>
  <c r="A582" i="1" s="1"/>
  <c r="A583" i="1" s="1"/>
  <c r="A584" i="1" s="1"/>
  <c r="A585" i="1" s="1"/>
  <c r="A586" i="1" s="1"/>
  <c r="A587" i="1" s="1"/>
  <c r="A588" i="1" s="1"/>
  <c r="A589" i="1" s="1"/>
  <c r="A590" i="1" s="1"/>
  <c r="A591" i="1" s="1"/>
  <c r="A592" i="1" s="1"/>
  <c r="A593" i="1" s="1"/>
  <c r="A594" i="1" s="1"/>
  <c r="B488" i="7" l="1"/>
  <c r="E509" i="7"/>
  <c r="H65" i="7"/>
  <c r="I438" i="7"/>
  <c r="B557" i="7"/>
  <c r="D511" i="7"/>
  <c r="C89" i="7"/>
  <c r="C241" i="7"/>
  <c r="D13" i="7"/>
  <c r="A406" i="7"/>
  <c r="I166" i="7"/>
  <c r="A419" i="7"/>
  <c r="D541" i="7"/>
  <c r="H522" i="7"/>
  <c r="D386" i="7"/>
  <c r="A537" i="7"/>
  <c r="E428" i="7"/>
  <c r="E454" i="7"/>
  <c r="A556" i="7"/>
  <c r="A388" i="7"/>
  <c r="D27" i="7"/>
  <c r="E389" i="7"/>
  <c r="B231" i="7"/>
  <c r="A63" i="7"/>
  <c r="I404" i="7"/>
  <c r="H319" i="7"/>
  <c r="H575" i="7"/>
  <c r="C596" i="7"/>
  <c r="I581" i="7"/>
  <c r="E530" i="7"/>
  <c r="A36" i="7"/>
  <c r="C240" i="7"/>
  <c r="I122" i="7"/>
  <c r="A94" i="7"/>
  <c r="A46" i="7"/>
  <c r="C389" i="7"/>
  <c r="H109" i="7"/>
  <c r="H568" i="7"/>
  <c r="C470" i="7"/>
  <c r="B424" i="7"/>
  <c r="A176" i="7"/>
  <c r="E171" i="7"/>
  <c r="C207" i="7"/>
  <c r="B549" i="7"/>
  <c r="H508" i="7"/>
  <c r="I521" i="7"/>
  <c r="H433" i="7"/>
  <c r="D165" i="7"/>
  <c r="A511" i="7"/>
  <c r="D117" i="7"/>
  <c r="E170" i="7"/>
  <c r="E500" i="7"/>
  <c r="H530" i="7"/>
  <c r="D181" i="7"/>
  <c r="I540" i="7"/>
  <c r="E192" i="7"/>
  <c r="C563" i="7"/>
  <c r="B528" i="7"/>
  <c r="I147" i="7"/>
  <c r="D78" i="7"/>
  <c r="D77" i="7"/>
  <c r="C452" i="7"/>
  <c r="A553" i="7"/>
  <c r="C456" i="7"/>
  <c r="I576" i="7"/>
  <c r="E600" i="7"/>
  <c r="D478" i="7"/>
  <c r="B103" i="7"/>
  <c r="D145" i="7"/>
  <c r="E584" i="7"/>
  <c r="B328" i="7"/>
  <c r="D380" i="7"/>
  <c r="H500" i="7"/>
  <c r="H525" i="7"/>
  <c r="H573" i="7"/>
  <c r="E517" i="7"/>
  <c r="C469" i="7"/>
  <c r="E547" i="7"/>
  <c r="A15" i="7"/>
  <c r="B498" i="7"/>
  <c r="I592" i="7"/>
  <c r="I508" i="7"/>
  <c r="E492" i="7"/>
  <c r="B117" i="7"/>
  <c r="C454" i="7"/>
  <c r="C224" i="7"/>
  <c r="A460" i="7"/>
  <c r="H365" i="7"/>
  <c r="B580" i="7"/>
  <c r="D208" i="7"/>
  <c r="D524" i="7"/>
  <c r="B217" i="7"/>
  <c r="I59" i="7"/>
  <c r="I599" i="7"/>
  <c r="A266" i="7"/>
  <c r="E597" i="7"/>
  <c r="I489" i="7"/>
  <c r="C532" i="7"/>
  <c r="H124" i="7"/>
  <c r="A420" i="7"/>
  <c r="E163" i="7"/>
  <c r="E478" i="7"/>
  <c r="C572" i="7"/>
  <c r="H537" i="7"/>
  <c r="I518" i="7"/>
  <c r="C468" i="7"/>
  <c r="B82" i="7"/>
  <c r="H363" i="7"/>
  <c r="D250" i="7"/>
  <c r="C499" i="7"/>
  <c r="I488" i="7"/>
  <c r="B86" i="7"/>
  <c r="H87" i="7"/>
  <c r="H555" i="7"/>
  <c r="C445" i="7"/>
  <c r="H383" i="7"/>
  <c r="E52" i="7"/>
  <c r="A86" i="7"/>
  <c r="E516" i="7"/>
  <c r="C574" i="7"/>
  <c r="D591" i="7"/>
  <c r="D504" i="7"/>
  <c r="C347" i="7"/>
  <c r="C156" i="7"/>
  <c r="D557" i="7"/>
  <c r="H490" i="7"/>
  <c r="E155" i="7"/>
  <c r="H402" i="7"/>
  <c r="A100" i="7"/>
  <c r="I45" i="7"/>
  <c r="D210" i="7"/>
  <c r="H481" i="7"/>
  <c r="E141" i="7"/>
  <c r="I582" i="7"/>
  <c r="D72" i="7"/>
  <c r="C176" i="7"/>
  <c r="D384" i="7"/>
  <c r="C509" i="7"/>
  <c r="A462" i="7"/>
  <c r="H416" i="7"/>
  <c r="E542" i="7"/>
  <c r="E87" i="7"/>
  <c r="B139" i="7"/>
  <c r="D74" i="7"/>
  <c r="D61" i="7"/>
  <c r="B465" i="7"/>
  <c r="I527" i="7"/>
  <c r="I482" i="7"/>
  <c r="I529" i="7"/>
  <c r="B501" i="7"/>
  <c r="B515" i="7"/>
  <c r="H172" i="7"/>
  <c r="B406" i="7"/>
  <c r="B215" i="7"/>
  <c r="I92" i="7"/>
  <c r="D430" i="7"/>
  <c r="C131" i="7"/>
  <c r="H22" i="7"/>
  <c r="E498" i="7"/>
  <c r="E463" i="7"/>
  <c r="B600" i="7"/>
  <c r="A571" i="7"/>
  <c r="B174" i="7"/>
  <c r="B457" i="7"/>
  <c r="I595" i="7"/>
  <c r="H166" i="7"/>
  <c r="F166" i="7" s="1"/>
  <c r="A61" i="7"/>
  <c r="A320" i="7"/>
  <c r="A13" i="7"/>
  <c r="D574" i="7"/>
  <c r="A52" i="7"/>
  <c r="I416" i="7"/>
  <c r="D555" i="7"/>
  <c r="C385" i="7"/>
  <c r="E583" i="7"/>
  <c r="H463" i="7"/>
  <c r="D55" i="7"/>
  <c r="C164" i="7"/>
  <c r="C425" i="7"/>
  <c r="H552" i="7"/>
  <c r="H507" i="7"/>
  <c r="H542" i="7"/>
  <c r="E564" i="7"/>
  <c r="E508" i="7"/>
  <c r="B229" i="7"/>
  <c r="D533" i="7"/>
  <c r="E599" i="7"/>
  <c r="C571" i="7"/>
  <c r="H590" i="7"/>
  <c r="E61" i="7"/>
  <c r="I400" i="7"/>
  <c r="C559" i="7"/>
  <c r="C536" i="7"/>
  <c r="I355" i="7"/>
  <c r="B338" i="7"/>
  <c r="D140" i="7"/>
  <c r="D550" i="7"/>
  <c r="C148" i="7"/>
  <c r="H153" i="7"/>
  <c r="D563" i="7"/>
  <c r="D437" i="7"/>
  <c r="C375" i="7"/>
  <c r="H475" i="7"/>
  <c r="I420" i="7"/>
  <c r="D576" i="7"/>
  <c r="A527" i="7"/>
  <c r="E64" i="7"/>
  <c r="B70" i="7"/>
  <c r="E44" i="7"/>
  <c r="E602" i="7"/>
  <c r="C582" i="7"/>
  <c r="A44" i="7"/>
  <c r="I501" i="7"/>
  <c r="D455" i="7"/>
  <c r="I418" i="7"/>
  <c r="D124" i="7"/>
  <c r="A489" i="7"/>
  <c r="D502" i="7"/>
  <c r="I600" i="7"/>
  <c r="C537" i="7"/>
  <c r="E384" i="7"/>
  <c r="I347" i="7"/>
  <c r="E178" i="7"/>
  <c r="I538" i="7"/>
  <c r="A30" i="7"/>
  <c r="A469" i="7"/>
  <c r="H601" i="7"/>
  <c r="E31" i="7"/>
  <c r="B16" i="7"/>
  <c r="I182" i="7"/>
  <c r="C342" i="7"/>
  <c r="A591" i="7"/>
  <c r="C125" i="7"/>
  <c r="D425" i="7"/>
  <c r="D194" i="7"/>
  <c r="I26" i="7"/>
  <c r="A487" i="7"/>
  <c r="I78" i="7"/>
  <c r="D258" i="7"/>
  <c r="I177" i="7"/>
  <c r="A490" i="7"/>
  <c r="D41" i="7"/>
  <c r="C584" i="7"/>
  <c r="H581" i="7"/>
  <c r="F581" i="7" s="1"/>
  <c r="H600" i="7"/>
  <c r="D193" i="7"/>
  <c r="D30" i="7"/>
  <c r="I335" i="7"/>
  <c r="E519" i="7"/>
  <c r="I517" i="7"/>
  <c r="D197" i="7"/>
  <c r="I464" i="7"/>
  <c r="E474" i="7"/>
  <c r="B55" i="7"/>
  <c r="B523" i="7"/>
  <c r="B53" i="7"/>
  <c r="D153" i="7"/>
  <c r="E581" i="7"/>
  <c r="B484" i="7"/>
  <c r="E473" i="7"/>
  <c r="A234" i="7"/>
  <c r="H69" i="7"/>
  <c r="I442" i="7"/>
  <c r="E86" i="7"/>
  <c r="I504" i="7"/>
  <c r="C115" i="7"/>
  <c r="H53" i="7"/>
  <c r="E585" i="7"/>
  <c r="E13" i="7"/>
  <c r="I577" i="7"/>
  <c r="D508" i="7"/>
  <c r="C431" i="7"/>
  <c r="I110" i="7"/>
  <c r="H496" i="7"/>
  <c r="B65" i="7"/>
  <c r="A108" i="7"/>
  <c r="H528" i="7"/>
  <c r="I28" i="7"/>
  <c r="A536" i="7"/>
  <c r="H556" i="7"/>
  <c r="C601" i="7"/>
  <c r="B545" i="7"/>
  <c r="D518" i="7"/>
  <c r="I95" i="7"/>
  <c r="C494" i="7"/>
  <c r="D407" i="7"/>
  <c r="A43" i="7"/>
  <c r="H589" i="7"/>
  <c r="C507" i="7"/>
  <c r="D355" i="7"/>
  <c r="C428" i="7"/>
  <c r="B439" i="7"/>
  <c r="D565" i="7"/>
  <c r="B69" i="7"/>
  <c r="H340" i="7"/>
  <c r="I53" i="7"/>
  <c r="B490" i="7"/>
  <c r="A539" i="7"/>
  <c r="E154" i="7"/>
  <c r="C379" i="7"/>
  <c r="H576" i="7"/>
  <c r="F576" i="7" s="1"/>
  <c r="C487" i="7"/>
  <c r="C421" i="7"/>
  <c r="I492" i="7"/>
  <c r="I543" i="7"/>
  <c r="C400" i="7"/>
  <c r="A12" i="7"/>
  <c r="B181" i="7"/>
  <c r="D457" i="7"/>
  <c r="E543" i="7"/>
  <c r="C95" i="7"/>
  <c r="A184" i="7"/>
  <c r="I172" i="7"/>
  <c r="H274" i="7"/>
  <c r="B587" i="7"/>
  <c r="D235" i="7"/>
  <c r="C21" i="7"/>
  <c r="E78" i="7"/>
  <c r="A586" i="7"/>
  <c r="B321" i="7"/>
  <c r="I493" i="7"/>
  <c r="A165" i="7"/>
  <c r="I372" i="7"/>
  <c r="C177" i="7"/>
  <c r="A426" i="7"/>
  <c r="D444" i="7"/>
  <c r="I280" i="7"/>
  <c r="A531" i="7"/>
  <c r="B509" i="7"/>
  <c r="B596" i="7"/>
  <c r="H480" i="7"/>
  <c r="E420" i="7"/>
  <c r="D512" i="7"/>
  <c r="E513" i="7"/>
  <c r="A522" i="7"/>
  <c r="C117" i="7"/>
  <c r="H509" i="7"/>
  <c r="D162" i="7"/>
  <c r="D241" i="7"/>
  <c r="A136" i="7"/>
  <c r="H493" i="7"/>
  <c r="I76" i="7"/>
  <c r="C78" i="7"/>
  <c r="E528" i="7"/>
  <c r="I131" i="7"/>
  <c r="C480" i="7"/>
  <c r="H397" i="7"/>
  <c r="B334" i="7"/>
  <c r="E53" i="7"/>
  <c r="C75" i="7"/>
  <c r="I539" i="7"/>
  <c r="B155" i="7"/>
  <c r="E555" i="7"/>
  <c r="D499" i="7"/>
  <c r="H479" i="7"/>
  <c r="E461" i="7"/>
  <c r="H415" i="7"/>
  <c r="D423" i="7"/>
  <c r="A149" i="7"/>
  <c r="D43" i="7"/>
  <c r="H531" i="7"/>
  <c r="D94" i="7"/>
  <c r="C575" i="7"/>
  <c r="A418" i="7"/>
  <c r="E70" i="7"/>
  <c r="I105" i="7"/>
  <c r="C193" i="7"/>
  <c r="I42" i="7"/>
  <c r="D567" i="7"/>
  <c r="D500" i="7"/>
  <c r="A307" i="7"/>
  <c r="B566" i="7"/>
  <c r="I139" i="7"/>
  <c r="A179" i="7"/>
  <c r="I43" i="7"/>
  <c r="B429" i="7"/>
  <c r="D572" i="7"/>
  <c r="C455" i="7"/>
  <c r="H564" i="7"/>
  <c r="D422" i="7"/>
  <c r="E533" i="7"/>
  <c r="I20" i="7"/>
  <c r="H86" i="7"/>
  <c r="B565" i="7"/>
  <c r="A592" i="7"/>
  <c r="D44" i="7"/>
  <c r="E479" i="7"/>
  <c r="A548" i="7"/>
  <c r="D470" i="7"/>
  <c r="E95" i="7"/>
  <c r="C548" i="7"/>
  <c r="C128" i="7"/>
  <c r="B540" i="7"/>
  <c r="E566" i="7"/>
  <c r="B554" i="7"/>
  <c r="A514" i="7"/>
  <c r="B572" i="7"/>
  <c r="E132" i="7"/>
  <c r="D568" i="7"/>
  <c r="E100" i="7"/>
  <c r="C518" i="7"/>
  <c r="H56" i="7"/>
  <c r="A492" i="7"/>
  <c r="A53" i="7"/>
  <c r="B469" i="7"/>
  <c r="D60" i="7"/>
  <c r="H393" i="7"/>
  <c r="A120" i="7"/>
  <c r="A437" i="7"/>
  <c r="E578" i="7"/>
  <c r="H406" i="7"/>
  <c r="B22" i="7"/>
  <c r="C593" i="7"/>
  <c r="B430" i="7"/>
  <c r="A549" i="7"/>
  <c r="B96" i="7"/>
  <c r="D575" i="7"/>
  <c r="C336" i="7"/>
  <c r="I346" i="7"/>
  <c r="B493" i="7"/>
  <c r="I598" i="7"/>
  <c r="H503" i="7"/>
  <c r="C144" i="7"/>
  <c r="B341" i="7"/>
  <c r="D216" i="7"/>
  <c r="B502" i="7"/>
  <c r="A506" i="7"/>
  <c r="D561" i="7"/>
  <c r="A102" i="7"/>
  <c r="H526" i="7"/>
  <c r="E490" i="7"/>
  <c r="A540" i="7"/>
  <c r="H404" i="7"/>
  <c r="F404" i="7" s="1"/>
  <c r="B548" i="7"/>
  <c r="H443" i="7"/>
  <c r="B531" i="7"/>
  <c r="B500" i="7"/>
  <c r="I357" i="7"/>
  <c r="B486" i="7"/>
  <c r="I118" i="7"/>
  <c r="E157" i="7"/>
  <c r="D516" i="7"/>
  <c r="A558" i="7"/>
  <c r="D14" i="7"/>
  <c r="I364" i="7"/>
  <c r="D471" i="7"/>
  <c r="A541" i="7"/>
  <c r="A156" i="7"/>
  <c r="A456" i="7"/>
  <c r="A575" i="7"/>
  <c r="C503" i="7"/>
  <c r="E589" i="7"/>
  <c r="E449" i="7"/>
  <c r="A557" i="7"/>
  <c r="E576" i="7"/>
  <c r="I565" i="7"/>
  <c r="I304" i="7"/>
  <c r="E217" i="7"/>
  <c r="A69" i="7"/>
  <c r="H411" i="7"/>
  <c r="E219" i="7"/>
  <c r="C230" i="7"/>
  <c r="A438" i="7"/>
  <c r="E572" i="7"/>
  <c r="A26" i="7"/>
  <c r="H138" i="7"/>
  <c r="B145" i="7"/>
  <c r="C232" i="7"/>
  <c r="C566" i="7"/>
  <c r="I588" i="7"/>
  <c r="B583" i="7"/>
  <c r="C46" i="7"/>
  <c r="H295" i="7"/>
  <c r="A376" i="7"/>
  <c r="I510" i="7"/>
  <c r="A518" i="7"/>
  <c r="A585" i="7"/>
  <c r="E346" i="7"/>
  <c r="C435" i="7"/>
  <c r="A595" i="7"/>
  <c r="H549" i="7"/>
  <c r="C527" i="7"/>
  <c r="C500" i="7"/>
  <c r="I506" i="7"/>
  <c r="I533" i="7"/>
  <c r="H262" i="7"/>
  <c r="C249" i="7"/>
  <c r="C51" i="7"/>
  <c r="I583" i="7"/>
  <c r="D35" i="7"/>
  <c r="I571" i="7"/>
  <c r="D465" i="7"/>
  <c r="A517" i="7"/>
  <c r="B546" i="7"/>
  <c r="H122" i="7"/>
  <c r="F122" i="7" s="1"/>
  <c r="E109" i="7"/>
  <c r="D146" i="7"/>
  <c r="C203" i="7"/>
  <c r="A340" i="7"/>
  <c r="C524" i="7"/>
  <c r="D450" i="7"/>
  <c r="H70" i="7"/>
  <c r="C437" i="7"/>
  <c r="H488" i="7"/>
  <c r="D137" i="7"/>
  <c r="H112" i="7"/>
  <c r="A493" i="7"/>
  <c r="E598" i="7"/>
  <c r="D569" i="7"/>
  <c r="B589" i="7"/>
  <c r="B532" i="7"/>
  <c r="A71" i="7"/>
  <c r="I505" i="7"/>
  <c r="C521" i="7"/>
  <c r="A581" i="7"/>
  <c r="E550" i="7"/>
  <c r="C592" i="7"/>
  <c r="E560" i="7"/>
  <c r="H504" i="7"/>
  <c r="D295" i="7"/>
  <c r="B579" i="7"/>
  <c r="C560" i="7"/>
  <c r="A590" i="7"/>
  <c r="A60" i="7"/>
  <c r="D527" i="7"/>
  <c r="C433" i="7"/>
  <c r="H574" i="7"/>
  <c r="A77" i="7"/>
  <c r="H495" i="7"/>
  <c r="B461" i="7"/>
  <c r="C410" i="7"/>
  <c r="H13" i="7"/>
  <c r="A430" i="7"/>
  <c r="D538" i="7"/>
  <c r="H245" i="7"/>
  <c r="I530" i="7"/>
  <c r="E14" i="7"/>
  <c r="C200" i="7"/>
  <c r="E586" i="7"/>
  <c r="E402" i="7"/>
  <c r="E69" i="7"/>
  <c r="C528" i="7"/>
  <c r="H39" i="7"/>
  <c r="H450" i="7"/>
  <c r="C504" i="7"/>
  <c r="E198" i="7"/>
  <c r="C464" i="7"/>
  <c r="A560" i="7"/>
  <c r="H147" i="7"/>
  <c r="F147" i="7" s="1"/>
  <c r="D573" i="7"/>
  <c r="D545" i="7"/>
  <c r="E489" i="7"/>
  <c r="E523" i="7"/>
  <c r="H473" i="7"/>
  <c r="B451" i="7"/>
  <c r="D589" i="7"/>
  <c r="B521" i="7"/>
  <c r="H17" i="7"/>
  <c r="A367" i="7"/>
  <c r="H506" i="7"/>
  <c r="C201" i="7"/>
  <c r="B133" i="7"/>
  <c r="I567" i="7"/>
  <c r="C462" i="7"/>
  <c r="C52" i="7"/>
  <c r="D333" i="7"/>
  <c r="C594" i="7"/>
  <c r="C535" i="7"/>
  <c r="A475" i="7"/>
  <c r="B556" i="7"/>
  <c r="H144" i="7"/>
  <c r="H358" i="7"/>
  <c r="I457" i="7"/>
  <c r="H497" i="7"/>
  <c r="D394" i="7"/>
  <c r="H193" i="7"/>
  <c r="D580" i="7"/>
  <c r="E36" i="7"/>
  <c r="C502" i="7"/>
  <c r="E30" i="7"/>
  <c r="B552" i="7"/>
  <c r="B597" i="7"/>
  <c r="A515" i="7"/>
  <c r="A551" i="7"/>
  <c r="D495" i="7"/>
  <c r="A503" i="7"/>
  <c r="C569" i="7"/>
  <c r="D332" i="7"/>
  <c r="C485" i="7"/>
  <c r="C291" i="7"/>
  <c r="B147" i="7"/>
  <c r="C505" i="7"/>
  <c r="E160" i="7"/>
  <c r="B541" i="7"/>
  <c r="I407" i="7"/>
  <c r="B134" i="7"/>
  <c r="D517" i="7"/>
  <c r="A509" i="7"/>
  <c r="E534" i="7"/>
  <c r="H19" i="7"/>
  <c r="B595" i="7"/>
  <c r="C439" i="7"/>
  <c r="H174" i="7"/>
  <c r="D469" i="7"/>
  <c r="A512" i="7"/>
  <c r="C546" i="7"/>
  <c r="E47" i="7"/>
  <c r="D293" i="7"/>
  <c r="C540" i="7"/>
  <c r="E115" i="7"/>
  <c r="H405" i="7"/>
  <c r="A412" i="7"/>
  <c r="D132" i="7"/>
  <c r="E81" i="7"/>
  <c r="C257" i="7"/>
  <c r="H462" i="7"/>
  <c r="A344" i="7"/>
  <c r="E532" i="7"/>
  <c r="I84" i="7"/>
  <c r="C34" i="7"/>
  <c r="D446" i="7"/>
  <c r="I491" i="7"/>
  <c r="C522" i="7"/>
  <c r="E59" i="7"/>
  <c r="E114" i="7"/>
  <c r="H554" i="7"/>
  <c r="I563" i="7"/>
  <c r="B383" i="7"/>
  <c r="D12" i="7"/>
  <c r="H501" i="7"/>
  <c r="I480" i="7"/>
  <c r="I51" i="7"/>
  <c r="H491" i="7"/>
  <c r="H541" i="7"/>
  <c r="H346" i="7"/>
  <c r="F346" i="7" s="1"/>
  <c r="H558" i="7"/>
  <c r="H570" i="7"/>
  <c r="I534" i="7"/>
  <c r="H468" i="7"/>
  <c r="D257" i="7"/>
  <c r="I564" i="7"/>
  <c r="C264" i="7"/>
  <c r="C283" i="7"/>
  <c r="B99" i="7"/>
  <c r="B571" i="7"/>
  <c r="B409" i="7"/>
  <c r="A573" i="7"/>
  <c r="E501" i="7"/>
  <c r="H502" i="7"/>
  <c r="I584" i="7"/>
  <c r="E158" i="7"/>
  <c r="A421" i="7"/>
  <c r="B496" i="7"/>
  <c r="H566" i="7"/>
  <c r="H390" i="7"/>
  <c r="B567" i="7"/>
  <c r="H505" i="7"/>
  <c r="F505" i="7" s="1"/>
  <c r="C585" i="7"/>
  <c r="E515" i="7"/>
  <c r="I591" i="7"/>
  <c r="I34" i="7"/>
  <c r="C474" i="7"/>
  <c r="C558" i="7"/>
  <c r="D22" i="7"/>
  <c r="E531" i="7"/>
  <c r="C406" i="7"/>
  <c r="A217" i="7"/>
  <c r="H277" i="7"/>
  <c r="C30" i="7"/>
  <c r="B526" i="7"/>
  <c r="H471" i="7"/>
  <c r="C382" i="7"/>
  <c r="D409" i="7"/>
  <c r="B122" i="7"/>
  <c r="E150" i="7"/>
  <c r="C513" i="7"/>
  <c r="B149" i="7"/>
  <c r="D513" i="7"/>
  <c r="I433" i="7"/>
  <c r="D125" i="7"/>
  <c r="E559" i="7"/>
  <c r="I428" i="7"/>
  <c r="E393" i="7"/>
  <c r="C576" i="7"/>
  <c r="E415" i="7"/>
  <c r="H429" i="7"/>
  <c r="I570" i="7"/>
  <c r="A526" i="7"/>
  <c r="D503" i="7"/>
  <c r="I46" i="7"/>
  <c r="C512" i="7"/>
  <c r="E113" i="7"/>
  <c r="B593" i="7"/>
  <c r="I514" i="7"/>
  <c r="C541" i="7"/>
  <c r="H498" i="7"/>
  <c r="H510" i="7"/>
  <c r="F510" i="7" s="1"/>
  <c r="A365" i="7"/>
  <c r="C544" i="7"/>
  <c r="I516" i="7"/>
  <c r="H64" i="7"/>
  <c r="H361" i="7"/>
  <c r="D587" i="7"/>
  <c r="H424" i="7"/>
  <c r="E105" i="7"/>
  <c r="I461" i="7"/>
  <c r="C561" i="7"/>
  <c r="H544" i="7"/>
  <c r="D559" i="7"/>
  <c r="B504" i="7"/>
  <c r="I499" i="7"/>
  <c r="C568" i="7"/>
  <c r="E94" i="7"/>
  <c r="E439" i="7"/>
  <c r="H514" i="7"/>
  <c r="A146" i="7"/>
  <c r="D522" i="7"/>
  <c r="E54" i="7"/>
  <c r="D47" i="7"/>
  <c r="C564" i="7"/>
  <c r="E522" i="7"/>
  <c r="E405" i="7"/>
  <c r="B426" i="7"/>
  <c r="H460" i="7"/>
  <c r="I174" i="7"/>
  <c r="D69" i="7"/>
  <c r="C580" i="7"/>
  <c r="A172" i="7"/>
  <c r="I106" i="7"/>
  <c r="A434" i="7"/>
  <c r="I502" i="7"/>
  <c r="C493" i="7"/>
  <c r="I597" i="7"/>
  <c r="A578" i="7"/>
  <c r="E495" i="7"/>
  <c r="C534" i="7"/>
  <c r="C557" i="7"/>
  <c r="C172" i="7"/>
  <c r="E422" i="7"/>
  <c r="C85" i="7"/>
  <c r="D154" i="7"/>
  <c r="C595" i="7"/>
  <c r="E551" i="7"/>
  <c r="I511" i="7"/>
  <c r="D91" i="7"/>
  <c r="D509" i="7"/>
  <c r="I513" i="7"/>
  <c r="C598" i="7"/>
  <c r="I484" i="7"/>
  <c r="A579" i="7"/>
  <c r="D560" i="7"/>
  <c r="I426" i="7"/>
  <c r="E77" i="7"/>
  <c r="D415" i="7"/>
  <c r="E496" i="7"/>
  <c r="B232" i="7"/>
  <c r="C153" i="7"/>
  <c r="H557" i="7"/>
  <c r="B568" i="7"/>
  <c r="C386" i="7"/>
  <c r="H470" i="7"/>
  <c r="A580" i="7"/>
  <c r="E34" i="7"/>
  <c r="E457" i="7"/>
  <c r="E553" i="7"/>
  <c r="A582" i="7"/>
  <c r="E556" i="7"/>
  <c r="B248" i="7"/>
  <c r="B483" i="7"/>
  <c r="D556" i="7"/>
  <c r="D525" i="7"/>
  <c r="A520" i="7"/>
  <c r="A57" i="7"/>
  <c r="C81" i="7"/>
  <c r="H425" i="7"/>
  <c r="A568" i="7"/>
  <c r="E569" i="7"/>
  <c r="B366" i="7"/>
  <c r="D487" i="7"/>
  <c r="I579" i="7"/>
  <c r="I475" i="7"/>
  <c r="I474" i="7"/>
  <c r="C136" i="7"/>
  <c r="I362" i="7"/>
  <c r="B529" i="7"/>
  <c r="I359" i="7"/>
  <c r="B499" i="7"/>
  <c r="C438" i="7"/>
  <c r="D285" i="7"/>
  <c r="H34" i="7"/>
  <c r="I80" i="7"/>
  <c r="H535" i="7"/>
  <c r="D544" i="7"/>
  <c r="C127" i="7"/>
  <c r="H369" i="7"/>
  <c r="H157" i="7"/>
  <c r="D161" i="7"/>
  <c r="H588" i="7"/>
  <c r="F588" i="7" s="1"/>
  <c r="H562" i="7"/>
  <c r="B569" i="7"/>
  <c r="C539" i="7"/>
  <c r="H403" i="7"/>
  <c r="I580" i="7"/>
  <c r="D52" i="7"/>
  <c r="I573" i="7"/>
  <c r="H427" i="7"/>
  <c r="B135" i="7"/>
  <c r="C414" i="7"/>
  <c r="H591" i="7"/>
  <c r="D496" i="7"/>
  <c r="E539" i="7"/>
  <c r="I323" i="7"/>
  <c r="C586" i="7"/>
  <c r="E565" i="7"/>
  <c r="H455" i="7"/>
  <c r="B563" i="7"/>
  <c r="D506" i="7"/>
  <c r="I288" i="7"/>
  <c r="B326" i="7"/>
  <c r="D548" i="7"/>
  <c r="D582" i="7"/>
  <c r="B551" i="7"/>
  <c r="E179" i="7"/>
  <c r="D542" i="7"/>
  <c r="E552" i="7"/>
  <c r="D523" i="7"/>
  <c r="D463" i="7"/>
  <c r="B244" i="7"/>
  <c r="D397" i="7"/>
  <c r="I503" i="7"/>
  <c r="E395" i="7"/>
  <c r="C547" i="7"/>
  <c r="B447" i="7"/>
  <c r="I319" i="7"/>
  <c r="H12" i="7"/>
  <c r="I568" i="7"/>
  <c r="D547" i="7"/>
  <c r="E575" i="7"/>
  <c r="H33" i="7"/>
  <c r="B530" i="7"/>
  <c r="E579" i="7"/>
  <c r="C186" i="7"/>
  <c r="D570" i="7"/>
  <c r="E410" i="7"/>
  <c r="E424" i="7"/>
  <c r="E540" i="7"/>
  <c r="E497" i="7"/>
  <c r="B538" i="7"/>
  <c r="A584" i="7"/>
  <c r="B198" i="7"/>
  <c r="B286" i="7"/>
  <c r="D595" i="7"/>
  <c r="H569" i="7"/>
  <c r="E459" i="7"/>
  <c r="B533" i="7"/>
  <c r="D552" i="7"/>
  <c r="E247" i="7"/>
  <c r="A151" i="7"/>
  <c r="H353" i="7"/>
  <c r="B12" i="7"/>
  <c r="I519" i="7"/>
  <c r="D531" i="7"/>
  <c r="E455" i="7"/>
  <c r="I471" i="7"/>
  <c r="E545" i="7"/>
  <c r="E574" i="7"/>
  <c r="B399" i="7"/>
  <c r="D534" i="7"/>
  <c r="A570" i="7"/>
  <c r="E548" i="7"/>
  <c r="H270" i="7"/>
  <c r="C551" i="7"/>
  <c r="D214" i="7"/>
  <c r="C543" i="7"/>
  <c r="E408" i="7"/>
  <c r="H260" i="7"/>
  <c r="A555" i="7"/>
  <c r="H513" i="7"/>
  <c r="F513" i="7" s="1"/>
  <c r="A543" i="7"/>
  <c r="B513" i="7"/>
  <c r="D566" i="7"/>
  <c r="E470" i="7"/>
  <c r="D601" i="7"/>
  <c r="I459" i="7"/>
  <c r="C22" i="7"/>
  <c r="C192" i="7"/>
  <c r="B435" i="7"/>
  <c r="A222" i="7"/>
  <c r="A550" i="7"/>
  <c r="B576" i="7"/>
  <c r="H599" i="7"/>
  <c r="A593" i="7"/>
  <c r="E514" i="7"/>
  <c r="E546" i="7"/>
  <c r="D440" i="7"/>
  <c r="H483" i="7"/>
  <c r="D497" i="7"/>
  <c r="D521" i="7"/>
  <c r="E549" i="7"/>
  <c r="B218" i="7"/>
  <c r="D536" i="7"/>
  <c r="D445" i="7"/>
  <c r="D488" i="7"/>
  <c r="D539" i="7"/>
  <c r="I549" i="7"/>
  <c r="A359" i="7"/>
  <c r="A257" i="7"/>
  <c r="H334" i="7"/>
  <c r="A563" i="7"/>
  <c r="E423" i="7"/>
  <c r="A576" i="7"/>
  <c r="A533" i="7"/>
  <c r="H452" i="7"/>
  <c r="E587" i="7"/>
  <c r="A525" i="7"/>
  <c r="B598" i="7"/>
  <c r="D540" i="7"/>
  <c r="E237" i="7"/>
  <c r="H251" i="7"/>
  <c r="A130" i="7"/>
  <c r="E42" i="7"/>
  <c r="I145" i="7"/>
  <c r="I432" i="7"/>
  <c r="C83" i="7"/>
  <c r="B594" i="7"/>
  <c r="D558" i="7"/>
  <c r="C538" i="7"/>
  <c r="B13" i="7"/>
  <c r="I536" i="7"/>
  <c r="A374" i="7"/>
  <c r="H515" i="7"/>
  <c r="E60" i="7"/>
  <c r="A401" i="7"/>
  <c r="A597" i="7"/>
  <c r="I578" i="7"/>
  <c r="A494" i="7"/>
  <c r="B235" i="7"/>
  <c r="I585" i="7"/>
  <c r="H540" i="7"/>
  <c r="A49" i="7"/>
  <c r="I312" i="7"/>
  <c r="E562" i="7"/>
  <c r="C276" i="7"/>
  <c r="B388" i="7"/>
  <c r="C20" i="7"/>
  <c r="B395" i="7"/>
  <c r="B175" i="7"/>
  <c r="H188" i="7"/>
  <c r="H47" i="7"/>
  <c r="I125" i="7"/>
  <c r="D217" i="7"/>
  <c r="D167" i="7"/>
  <c r="I315" i="7"/>
  <c r="I160" i="7"/>
  <c r="C210" i="7"/>
  <c r="E93" i="7"/>
  <c r="A29" i="7"/>
  <c r="D602" i="7"/>
  <c r="A589" i="7"/>
  <c r="I257" i="7"/>
  <c r="C359" i="7"/>
  <c r="B304" i="7"/>
  <c r="A546" i="7"/>
  <c r="I121" i="7"/>
  <c r="I542" i="7"/>
  <c r="C511" i="7"/>
  <c r="I448" i="7"/>
  <c r="A547" i="7"/>
  <c r="E266" i="7"/>
  <c r="B57" i="7"/>
  <c r="A32" i="7"/>
  <c r="I83" i="7"/>
  <c r="C579" i="7"/>
  <c r="B329" i="7"/>
  <c r="A403" i="7"/>
  <c r="C552" i="7"/>
  <c r="E176" i="7"/>
  <c r="C138" i="7"/>
  <c r="B138" i="7"/>
  <c r="H61" i="7"/>
  <c r="A17" i="7"/>
  <c r="H169" i="7"/>
  <c r="E563" i="7"/>
  <c r="A58" i="7"/>
  <c r="I497" i="7"/>
  <c r="B206" i="7"/>
  <c r="H76" i="7"/>
  <c r="C160" i="7"/>
  <c r="I328" i="7"/>
  <c r="E38" i="7"/>
  <c r="C123" i="7"/>
  <c r="D370" i="7"/>
  <c r="I574" i="7"/>
  <c r="A262" i="7"/>
  <c r="E350" i="7"/>
  <c r="H261" i="7"/>
  <c r="H489" i="7"/>
  <c r="F489" i="7" s="1"/>
  <c r="E284" i="7"/>
  <c r="D23" i="7"/>
  <c r="A56" i="7"/>
  <c r="D63" i="7"/>
  <c r="A237" i="7"/>
  <c r="H130" i="7"/>
  <c r="C562" i="7"/>
  <c r="C208" i="7"/>
  <c r="C388" i="7"/>
  <c r="B92" i="7"/>
  <c r="H51" i="7"/>
  <c r="F51" i="7" s="1"/>
  <c r="H239" i="7"/>
  <c r="C167" i="7"/>
  <c r="D178" i="7"/>
  <c r="H115" i="7"/>
  <c r="D88" i="7"/>
  <c r="I52" i="7"/>
  <c r="A139" i="7"/>
  <c r="A101" i="7"/>
  <c r="H268" i="7"/>
  <c r="H298" i="7"/>
  <c r="E90" i="7"/>
  <c r="I401" i="7"/>
  <c r="I38" i="7"/>
  <c r="C320" i="7"/>
  <c r="H181" i="7"/>
  <c r="B199" i="7"/>
  <c r="B443" i="7"/>
  <c r="I99" i="7"/>
  <c r="C33" i="7"/>
  <c r="H223" i="7"/>
  <c r="A356" i="7"/>
  <c r="I281" i="7"/>
  <c r="C206" i="7"/>
  <c r="B285" i="7"/>
  <c r="I552" i="7"/>
  <c r="D218" i="7"/>
  <c r="B289" i="7"/>
  <c r="H519" i="7"/>
  <c r="A554" i="7"/>
  <c r="B287" i="7"/>
  <c r="H594" i="7"/>
  <c r="A238" i="7"/>
  <c r="A253" i="7"/>
  <c r="A65" i="7"/>
  <c r="B95" i="7"/>
  <c r="C91" i="7"/>
  <c r="A159" i="7"/>
  <c r="D593" i="7"/>
  <c r="H62" i="7"/>
  <c r="B293" i="7"/>
  <c r="I150" i="7"/>
  <c r="H237" i="7"/>
  <c r="B40" i="7"/>
  <c r="I25" i="7"/>
  <c r="E503" i="7"/>
  <c r="A485" i="7"/>
  <c r="H367" i="7"/>
  <c r="I249" i="7"/>
  <c r="D136" i="7"/>
  <c r="D148" i="7"/>
  <c r="H444" i="7"/>
  <c r="C100" i="7"/>
  <c r="D306" i="7"/>
  <c r="H243" i="7"/>
  <c r="C465" i="7"/>
  <c r="I523" i="7"/>
  <c r="E204" i="7"/>
  <c r="B146" i="7"/>
  <c r="D164" i="7"/>
  <c r="H536" i="7"/>
  <c r="I415" i="7"/>
  <c r="B397" i="7"/>
  <c r="B345" i="7"/>
  <c r="B114" i="7"/>
  <c r="A461" i="7"/>
  <c r="A353" i="7"/>
  <c r="H494" i="7"/>
  <c r="B343" i="7"/>
  <c r="I93" i="7"/>
  <c r="E253" i="7"/>
  <c r="D327" i="7"/>
  <c r="H121" i="7"/>
  <c r="A129" i="7"/>
  <c r="H318" i="7"/>
  <c r="E521" i="7"/>
  <c r="B173" i="7"/>
  <c r="I205" i="7"/>
  <c r="H185" i="7"/>
  <c r="I349" i="7"/>
  <c r="C49" i="7"/>
  <c r="E225" i="7"/>
  <c r="D116" i="7"/>
  <c r="D330" i="7"/>
  <c r="E418" i="7"/>
  <c r="B256" i="7"/>
  <c r="B142" i="7"/>
  <c r="I23" i="7"/>
  <c r="A289" i="7"/>
  <c r="C269" i="7"/>
  <c r="C57" i="7"/>
  <c r="E272" i="7"/>
  <c r="H242" i="7"/>
  <c r="E332" i="7"/>
  <c r="I268" i="7"/>
  <c r="B592" i="7"/>
  <c r="A358" i="7"/>
  <c r="B28" i="7"/>
  <c r="A449" i="7"/>
  <c r="D182" i="7"/>
  <c r="A181" i="7"/>
  <c r="H171" i="7"/>
  <c r="I487" i="7"/>
  <c r="E185" i="7"/>
  <c r="I313" i="7"/>
  <c r="D38" i="7"/>
  <c r="B482" i="7"/>
  <c r="C486" i="7"/>
  <c r="I392" i="7"/>
  <c r="A432" i="7"/>
  <c r="C368" i="7"/>
  <c r="D274" i="7"/>
  <c r="B348" i="7"/>
  <c r="I151" i="7"/>
  <c r="E404" i="7"/>
  <c r="E396" i="7"/>
  <c r="D328" i="7"/>
  <c r="D62" i="7"/>
  <c r="D321" i="7"/>
  <c r="B512" i="7"/>
  <c r="A351" i="7"/>
  <c r="I365" i="7"/>
  <c r="A249" i="7"/>
  <c r="D490" i="7"/>
  <c r="I94" i="7"/>
  <c r="D264" i="7"/>
  <c r="I44" i="7"/>
  <c r="A274" i="7"/>
  <c r="D331" i="7"/>
  <c r="H436" i="7"/>
  <c r="I452" i="7"/>
  <c r="B403" i="7"/>
  <c r="E307" i="7"/>
  <c r="B194" i="7"/>
  <c r="I522" i="7"/>
  <c r="B246" i="7"/>
  <c r="H90" i="7"/>
  <c r="D152" i="7"/>
  <c r="D382" i="7"/>
  <c r="I31" i="7"/>
  <c r="I411" i="7"/>
  <c r="I206" i="7"/>
  <c r="E37" i="7"/>
  <c r="A132" i="7"/>
  <c r="C165" i="7"/>
  <c r="E419" i="7"/>
  <c r="D373" i="7"/>
  <c r="C199" i="7"/>
  <c r="H461" i="7"/>
  <c r="I265" i="7"/>
  <c r="I369" i="7"/>
  <c r="I198" i="7"/>
  <c r="H597" i="7"/>
  <c r="E318" i="7"/>
  <c r="H232" i="7"/>
  <c r="C286" i="7"/>
  <c r="B458" i="7"/>
  <c r="B171" i="7"/>
  <c r="E245" i="7"/>
  <c r="A122" i="7"/>
  <c r="I175" i="7"/>
  <c r="H326" i="7"/>
  <c r="B534" i="7"/>
  <c r="H240" i="7"/>
  <c r="I443" i="7"/>
  <c r="B131" i="7"/>
  <c r="B386" i="7"/>
  <c r="B373" i="7"/>
  <c r="D282" i="7"/>
  <c r="C99" i="7"/>
  <c r="E300" i="7"/>
  <c r="E241" i="7"/>
  <c r="I435" i="7"/>
  <c r="A467" i="7"/>
  <c r="A399" i="7"/>
  <c r="H360" i="7"/>
  <c r="H201" i="7"/>
  <c r="E214" i="7"/>
  <c r="H113" i="7"/>
  <c r="B162" i="7"/>
  <c r="B336" i="7"/>
  <c r="D68" i="7"/>
  <c r="I316" i="7"/>
  <c r="C50" i="7"/>
  <c r="H246" i="7"/>
  <c r="H435" i="7"/>
  <c r="A91" i="7"/>
  <c r="A236" i="7"/>
  <c r="B351" i="7"/>
  <c r="C161" i="7"/>
  <c r="A221" i="7"/>
  <c r="E343" i="7"/>
  <c r="C508" i="7"/>
  <c r="I12" i="7"/>
  <c r="D239" i="7"/>
  <c r="E35" i="7"/>
  <c r="C211" i="7"/>
  <c r="I149" i="7"/>
  <c r="I334" i="7"/>
  <c r="C405" i="7"/>
  <c r="E236" i="7"/>
  <c r="E391" i="7"/>
  <c r="D458" i="7"/>
  <c r="A599" i="7"/>
  <c r="E242" i="7"/>
  <c r="H52" i="7"/>
  <c r="C358" i="7"/>
  <c r="A407" i="7"/>
  <c r="H567" i="7"/>
  <c r="F567" i="7" s="1"/>
  <c r="E252" i="7"/>
  <c r="E145" i="7"/>
  <c r="D113" i="7"/>
  <c r="C220" i="7"/>
  <c r="E432" i="7"/>
  <c r="B21" i="7"/>
  <c r="A64" i="7"/>
  <c r="H387" i="7"/>
  <c r="H72" i="7"/>
  <c r="D85" i="7"/>
  <c r="E467" i="7"/>
  <c r="C25" i="7"/>
  <c r="E303" i="7"/>
  <c r="E342" i="7"/>
  <c r="H417" i="7"/>
  <c r="F417" i="7" s="1"/>
  <c r="C227" i="7"/>
  <c r="D426" i="7"/>
  <c r="E249" i="7"/>
  <c r="H430" i="7"/>
  <c r="E138" i="7"/>
  <c r="D32" i="7"/>
  <c r="D501" i="7"/>
  <c r="D396" i="7"/>
  <c r="C477" i="7"/>
  <c r="D428" i="7"/>
  <c r="C335" i="7"/>
  <c r="D195" i="7"/>
  <c r="D483" i="7"/>
  <c r="D347" i="7"/>
  <c r="D211" i="7"/>
  <c r="B29" i="7"/>
  <c r="C467" i="7"/>
  <c r="I89" i="7"/>
  <c r="A542" i="7"/>
  <c r="B555" i="7"/>
  <c r="C409" i="7"/>
  <c r="C41" i="7"/>
  <c r="I447" i="7"/>
  <c r="H478" i="7"/>
  <c r="E527" i="7"/>
  <c r="C420" i="7"/>
  <c r="E458" i="7"/>
  <c r="E349" i="7"/>
  <c r="A268" i="7"/>
  <c r="A192" i="7"/>
  <c r="E325" i="7"/>
  <c r="E119" i="7"/>
  <c r="A300" i="7"/>
  <c r="C471" i="7"/>
  <c r="H578" i="7"/>
  <c r="D388" i="7"/>
  <c r="D303" i="7"/>
  <c r="I352" i="7"/>
  <c r="H303" i="7"/>
  <c r="E58" i="7"/>
  <c r="A305" i="7"/>
  <c r="E403" i="7"/>
  <c r="B359" i="7"/>
  <c r="C29" i="7"/>
  <c r="H162" i="7"/>
  <c r="D436" i="7"/>
  <c r="B296" i="7"/>
  <c r="H140" i="7"/>
  <c r="I441" i="7"/>
  <c r="I379" i="7"/>
  <c r="B463" i="7"/>
  <c r="I375" i="7"/>
  <c r="B346" i="7"/>
  <c r="C267" i="7"/>
  <c r="I363" i="7"/>
  <c r="A402" i="7"/>
  <c r="H527" i="7"/>
  <c r="F527" i="7" s="1"/>
  <c r="D112" i="7"/>
  <c r="D248" i="7"/>
  <c r="H131" i="7"/>
  <c r="D329" i="7"/>
  <c r="D28" i="7"/>
  <c r="H407" i="7"/>
  <c r="F407" i="7" s="1"/>
  <c r="H449" i="7"/>
  <c r="C578" i="7"/>
  <c r="C531" i="7"/>
  <c r="B585" i="7"/>
  <c r="H332" i="7"/>
  <c r="C71" i="7"/>
  <c r="I115" i="7"/>
  <c r="A79" i="7"/>
  <c r="D127" i="7"/>
  <c r="A270" i="7"/>
  <c r="E367" i="7"/>
  <c r="A74" i="7"/>
  <c r="E331" i="7"/>
  <c r="H184" i="7"/>
  <c r="E212" i="7"/>
  <c r="B252" i="7"/>
  <c r="B364" i="7"/>
  <c r="C501" i="7"/>
  <c r="H163" i="7"/>
  <c r="D477" i="7"/>
  <c r="A104" i="7"/>
  <c r="I71" i="7"/>
  <c r="D230" i="7"/>
  <c r="I143" i="7"/>
  <c r="A424" i="7"/>
  <c r="D410" i="7"/>
  <c r="B51" i="7"/>
  <c r="B550" i="7"/>
  <c r="E207" i="7"/>
  <c r="B257" i="7"/>
  <c r="E26" i="7"/>
  <c r="E464" i="7"/>
  <c r="A127" i="7"/>
  <c r="D289" i="7"/>
  <c r="D319" i="7"/>
  <c r="D305" i="7"/>
  <c r="H32" i="7"/>
  <c r="B247" i="7"/>
  <c r="C31" i="7"/>
  <c r="D102" i="7"/>
  <c r="A114" i="7"/>
  <c r="B165" i="7"/>
  <c r="H359" i="7"/>
  <c r="C96" i="7"/>
  <c r="A247" i="7"/>
  <c r="A180" i="7"/>
  <c r="A205" i="7"/>
  <c r="H141" i="7"/>
  <c r="A316" i="7"/>
  <c r="D414" i="7"/>
  <c r="C272" i="7"/>
  <c r="B179" i="7"/>
  <c r="B506" i="7"/>
  <c r="B444" i="7"/>
  <c r="C239" i="7"/>
  <c r="A83" i="7"/>
  <c r="H398" i="7"/>
  <c r="I97" i="7"/>
  <c r="E200" i="7"/>
  <c r="B71" i="7"/>
  <c r="B25" i="7"/>
  <c r="E338" i="7"/>
  <c r="C588" i="7"/>
  <c r="C295" i="7"/>
  <c r="H206" i="7"/>
  <c r="B158" i="7"/>
  <c r="B170" i="7"/>
  <c r="C118" i="7"/>
  <c r="D57" i="7"/>
  <c r="A196" i="7"/>
  <c r="D109" i="7"/>
  <c r="H84" i="7"/>
  <c r="F84" i="7" s="1"/>
  <c r="A173" i="7"/>
  <c r="C236" i="7"/>
  <c r="C24" i="7"/>
  <c r="I434" i="7"/>
  <c r="B50" i="7"/>
  <c r="D313" i="7"/>
  <c r="H118" i="7"/>
  <c r="D190" i="7"/>
  <c r="H551" i="7"/>
  <c r="H127" i="7"/>
  <c r="C102" i="7"/>
  <c r="B268" i="7"/>
  <c r="A50" i="7"/>
  <c r="E277" i="7"/>
  <c r="B35" i="7"/>
  <c r="A386" i="7"/>
  <c r="C62" i="7"/>
  <c r="H114" i="7"/>
  <c r="B115" i="7"/>
  <c r="A33" i="7"/>
  <c r="C26" i="7"/>
  <c r="E144" i="7"/>
  <c r="I271" i="7"/>
  <c r="I547" i="7"/>
  <c r="H336" i="7"/>
  <c r="D237" i="7"/>
  <c r="C197" i="7"/>
  <c r="A59" i="7"/>
  <c r="E476" i="7"/>
  <c r="C39" i="7"/>
  <c r="D433" i="7"/>
  <c r="E39" i="7"/>
  <c r="I204" i="7"/>
  <c r="D228" i="7"/>
  <c r="I47" i="7"/>
  <c r="H325" i="7"/>
  <c r="H263" i="7"/>
  <c r="A160" i="7"/>
  <c r="E67" i="7"/>
  <c r="B203" i="7"/>
  <c r="E246" i="7"/>
  <c r="C457" i="7"/>
  <c r="A126" i="7"/>
  <c r="D588" i="7"/>
  <c r="A519" i="7"/>
  <c r="H238" i="7"/>
  <c r="H195" i="7"/>
  <c r="I344" i="7"/>
  <c r="H563" i="7"/>
  <c r="F563" i="7" s="1"/>
  <c r="H27" i="7"/>
  <c r="A387" i="7"/>
  <c r="A364" i="7"/>
  <c r="E595" i="7"/>
  <c r="A218" i="7"/>
  <c r="H376" i="7"/>
  <c r="E354" i="7"/>
  <c r="D310" i="7"/>
  <c r="B277" i="7"/>
  <c r="H371" i="7"/>
  <c r="I556" i="7"/>
  <c r="I361" i="7"/>
  <c r="H313" i="7"/>
  <c r="C235" i="7"/>
  <c r="B389" i="7"/>
  <c r="B354" i="7"/>
  <c r="D489" i="7"/>
  <c r="I541" i="7"/>
  <c r="C23" i="7"/>
  <c r="E280" i="7"/>
  <c r="A345" i="7"/>
  <c r="B38" i="7"/>
  <c r="A324" i="7"/>
  <c r="C110" i="7"/>
  <c r="C349" i="7"/>
  <c r="H49" i="7"/>
  <c r="E22" i="7"/>
  <c r="B254" i="7"/>
  <c r="B216" i="7"/>
  <c r="A89" i="7"/>
  <c r="D76" i="7"/>
  <c r="C86" i="7"/>
  <c r="I167" i="7"/>
  <c r="C124" i="7"/>
  <c r="D299" i="7"/>
  <c r="D323" i="7"/>
  <c r="E76" i="7"/>
  <c r="C162" i="7"/>
  <c r="D581" i="7"/>
  <c r="B263" i="7"/>
  <c r="A296" i="7"/>
  <c r="C555" i="7"/>
  <c r="I229" i="7"/>
  <c r="C554" i="7"/>
  <c r="A271" i="7"/>
  <c r="I159" i="7"/>
  <c r="C143" i="7"/>
  <c r="B130" i="7"/>
  <c r="H100" i="7"/>
  <c r="C565" i="7"/>
  <c r="H66" i="7"/>
  <c r="I417" i="7"/>
  <c r="B116" i="7"/>
  <c r="A242" i="7"/>
  <c r="H168" i="7"/>
  <c r="C475" i="7"/>
  <c r="I318" i="7"/>
  <c r="H362" i="7"/>
  <c r="E256" i="7"/>
  <c r="D256" i="7"/>
  <c r="C587" i="7"/>
  <c r="A251" i="7"/>
  <c r="C332" i="7"/>
  <c r="I537" i="7"/>
  <c r="C180" i="7"/>
  <c r="I337" i="7"/>
  <c r="I64" i="7"/>
  <c r="I193" i="7"/>
  <c r="I307" i="7"/>
  <c r="A476" i="7"/>
  <c r="E292" i="7"/>
  <c r="C73" i="7"/>
  <c r="E371" i="7"/>
  <c r="B93" i="7"/>
  <c r="B590" i="7"/>
  <c r="A288" i="7"/>
  <c r="E233" i="7"/>
  <c r="C345" i="7"/>
  <c r="H441" i="7"/>
  <c r="C72" i="7"/>
  <c r="I15" i="7"/>
  <c r="C360" i="7"/>
  <c r="A431" i="7"/>
  <c r="D526" i="7"/>
  <c r="H287" i="7"/>
  <c r="E283" i="7"/>
  <c r="H596" i="7"/>
  <c r="A137" i="7"/>
  <c r="I35" i="7"/>
  <c r="C119" i="7"/>
  <c r="H43" i="7"/>
  <c r="D243" i="7"/>
  <c r="C109" i="7"/>
  <c r="D236" i="7"/>
  <c r="C170" i="7"/>
  <c r="I98" i="7"/>
  <c r="B375" i="7"/>
  <c r="A383" i="7"/>
  <c r="D358" i="7"/>
  <c r="I466" i="7"/>
  <c r="A414" i="7"/>
  <c r="D307" i="7"/>
  <c r="B333" i="7"/>
  <c r="I422" i="7"/>
  <c r="A565" i="7"/>
  <c r="B427" i="7"/>
  <c r="E582" i="7"/>
  <c r="C155" i="7"/>
  <c r="B236" i="7"/>
  <c r="I213" i="7"/>
  <c r="A155" i="7"/>
  <c r="C215" i="7"/>
  <c r="C137" i="7"/>
  <c r="A279" i="7"/>
  <c r="I308" i="7"/>
  <c r="A370" i="7"/>
  <c r="C150" i="7"/>
  <c r="D260" i="7"/>
  <c r="C129" i="7"/>
  <c r="D369" i="7"/>
  <c r="I483" i="7"/>
  <c r="I572" i="7"/>
  <c r="E397" i="7"/>
  <c r="D220" i="7"/>
  <c r="A299" i="7"/>
  <c r="H413" i="7"/>
  <c r="E293" i="7"/>
  <c r="E71" i="7"/>
  <c r="A19" i="7"/>
  <c r="D159" i="7"/>
  <c r="D467" i="7"/>
  <c r="B564" i="7"/>
  <c r="E250" i="7"/>
  <c r="E340" i="7"/>
  <c r="D56" i="7"/>
  <c r="H324" i="7"/>
  <c r="D252" i="7"/>
  <c r="B516" i="7"/>
  <c r="I248" i="7"/>
  <c r="E304" i="7"/>
  <c r="H345" i="7"/>
  <c r="H120" i="7"/>
  <c r="D493" i="7"/>
  <c r="I67" i="7"/>
  <c r="C198" i="7"/>
  <c r="B132" i="7"/>
  <c r="H377" i="7"/>
  <c r="D71" i="7"/>
  <c r="H228" i="7"/>
  <c r="I32" i="7"/>
  <c r="B30" i="7"/>
  <c r="A213" i="7"/>
  <c r="D172" i="7"/>
  <c r="H73" i="7"/>
  <c r="E568" i="7"/>
  <c r="B240" i="7"/>
  <c r="C147" i="7"/>
  <c r="C338" i="7"/>
  <c r="B602" i="7"/>
  <c r="B462" i="7"/>
  <c r="D498" i="7"/>
  <c r="H110" i="7"/>
  <c r="F110" i="7" s="1"/>
  <c r="A133" i="7"/>
  <c r="C397" i="7"/>
  <c r="I368" i="7"/>
  <c r="I185" i="7"/>
  <c r="A333" i="7"/>
  <c r="B380" i="7"/>
  <c r="I351" i="7"/>
  <c r="B283" i="7"/>
  <c r="D378" i="7"/>
  <c r="H378" i="7"/>
  <c r="A198" i="7"/>
  <c r="A206" i="7"/>
  <c r="A117" i="7"/>
  <c r="I191" i="7"/>
  <c r="D315" i="7"/>
  <c r="B125" i="7"/>
  <c r="H89" i="7"/>
  <c r="I152" i="7"/>
  <c r="B60" i="7"/>
  <c r="H63" i="7"/>
  <c r="D209" i="7"/>
  <c r="B44" i="7"/>
  <c r="C84" i="7"/>
  <c r="C463" i="7"/>
  <c r="I470" i="7"/>
  <c r="C299" i="7"/>
  <c r="B514" i="7"/>
  <c r="B574" i="7"/>
  <c r="H339" i="7"/>
  <c r="B396" i="7"/>
  <c r="H533" i="7"/>
  <c r="F533" i="7" s="1"/>
  <c r="B189" i="7"/>
  <c r="A96" i="7"/>
  <c r="E248" i="7"/>
  <c r="A197" i="7"/>
  <c r="H280" i="7"/>
  <c r="C298" i="7"/>
  <c r="B425" i="7"/>
  <c r="B382" i="7"/>
  <c r="H258" i="7"/>
  <c r="D537" i="7"/>
  <c r="H414" i="7"/>
  <c r="I403" i="7"/>
  <c r="H469" i="7"/>
  <c r="D249" i="7"/>
  <c r="D89" i="7"/>
  <c r="I320" i="7"/>
  <c r="C157" i="7"/>
  <c r="I245" i="7"/>
  <c r="D335" i="7"/>
  <c r="A516" i="7"/>
  <c r="E313" i="7"/>
  <c r="I130" i="7"/>
  <c r="I558" i="7"/>
  <c r="C294" i="7"/>
  <c r="B260" i="7"/>
  <c r="E341" i="7"/>
  <c r="B272" i="7"/>
  <c r="C404" i="7"/>
  <c r="A226" i="7"/>
  <c r="C250" i="7"/>
  <c r="A357" i="7"/>
  <c r="C329" i="7"/>
  <c r="A229" i="7"/>
  <c r="E506" i="7"/>
  <c r="E255" i="7"/>
  <c r="E462" i="7"/>
  <c r="C152" i="7"/>
  <c r="B105" i="7"/>
  <c r="D67" i="7"/>
  <c r="E502" i="7"/>
  <c r="A150" i="7"/>
  <c r="B151" i="7"/>
  <c r="H275" i="7"/>
  <c r="C258" i="7"/>
  <c r="E116" i="7"/>
  <c r="D45" i="7"/>
  <c r="A157" i="7"/>
  <c r="C44" i="7"/>
  <c r="C212" i="7"/>
  <c r="C135" i="7"/>
  <c r="E308" i="7"/>
  <c r="E434" i="7"/>
  <c r="A521" i="7"/>
  <c r="H191" i="7"/>
  <c r="C248" i="7"/>
  <c r="A404" i="7"/>
  <c r="I300" i="7"/>
  <c r="A545" i="7"/>
  <c r="E381" i="7"/>
  <c r="A135" i="7"/>
  <c r="H165" i="7"/>
  <c r="A457" i="7"/>
  <c r="A302" i="7"/>
  <c r="A244" i="7"/>
  <c r="E511" i="7"/>
  <c r="I554" i="7"/>
  <c r="I306" i="7"/>
  <c r="I197" i="7"/>
  <c r="D507" i="7"/>
  <c r="B584" i="7"/>
  <c r="I39" i="7"/>
  <c r="I18" i="7"/>
  <c r="A442" i="7"/>
  <c r="B184" i="7"/>
  <c r="A131" i="7"/>
  <c r="B535" i="7"/>
  <c r="C194" i="7"/>
  <c r="C281" i="7"/>
  <c r="A544" i="7"/>
  <c r="A341" i="7"/>
  <c r="A459" i="7"/>
  <c r="E40" i="7"/>
  <c r="H602" i="7"/>
  <c r="E161" i="7"/>
  <c r="D39" i="7"/>
  <c r="A95" i="7"/>
  <c r="E140" i="7"/>
  <c r="I227" i="7"/>
  <c r="I222" i="7"/>
  <c r="H108" i="7"/>
  <c r="E281" i="7"/>
  <c r="A309" i="7"/>
  <c r="E84" i="7"/>
  <c r="D259" i="7"/>
  <c r="A93" i="7"/>
  <c r="B14" i="7"/>
  <c r="E16" i="7"/>
  <c r="B295" i="7"/>
  <c r="I124" i="7"/>
  <c r="D100" i="7"/>
  <c r="C515" i="7"/>
  <c r="H534" i="7"/>
  <c r="F534" i="7" s="1"/>
  <c r="E169" i="7"/>
  <c r="C40" i="7"/>
  <c r="D186" i="7"/>
  <c r="H55" i="7"/>
  <c r="H218" i="7"/>
  <c r="E147" i="7"/>
  <c r="I242" i="7"/>
  <c r="C183" i="7"/>
  <c r="B17" i="7"/>
  <c r="I21" i="7"/>
  <c r="C319" i="7"/>
  <c r="E406" i="7"/>
  <c r="H30" i="7"/>
  <c r="C107" i="7"/>
  <c r="A123" i="7"/>
  <c r="D33" i="7"/>
  <c r="D233" i="7"/>
  <c r="H177" i="7"/>
  <c r="F177" i="7" s="1"/>
  <c r="H282" i="7"/>
  <c r="D183" i="7"/>
  <c r="A255" i="7"/>
  <c r="I408" i="7"/>
  <c r="E27" i="7"/>
  <c r="C377" i="7"/>
  <c r="E184" i="7"/>
  <c r="I317" i="7"/>
  <c r="A37" i="7"/>
  <c r="I303" i="7"/>
  <c r="B152" i="7"/>
  <c r="D130" i="7"/>
  <c r="E274" i="7"/>
  <c r="C270" i="7"/>
  <c r="I531" i="7"/>
  <c r="I77" i="7"/>
  <c r="D505" i="7"/>
  <c r="A195" i="7"/>
  <c r="C60" i="7"/>
  <c r="A203" i="7"/>
  <c r="C158" i="7"/>
  <c r="I199" i="7"/>
  <c r="D270" i="7"/>
  <c r="H99" i="7"/>
  <c r="H269" i="7"/>
  <c r="C43" i="7"/>
  <c r="H98" i="7"/>
  <c r="C18" i="7"/>
  <c r="D408" i="7"/>
  <c r="C154" i="7"/>
  <c r="E48" i="7"/>
  <c r="A378" i="7"/>
  <c r="E361" i="7"/>
  <c r="A183" i="7"/>
  <c r="C307" i="7"/>
  <c r="C253" i="7"/>
  <c r="B239" i="7"/>
  <c r="D267" i="7"/>
  <c r="H281" i="7"/>
  <c r="F281" i="7" s="1"/>
  <c r="A381" i="7"/>
  <c r="C261" i="7"/>
  <c r="H308" i="7"/>
  <c r="F308" i="7" s="1"/>
  <c r="B392" i="7"/>
  <c r="H305" i="7"/>
  <c r="A379" i="7"/>
  <c r="D442" i="7"/>
  <c r="A252" i="7"/>
  <c r="D441" i="7"/>
  <c r="D18" i="7"/>
  <c r="D447" i="7"/>
  <c r="D229" i="7"/>
  <c r="C93" i="7"/>
  <c r="E259" i="7"/>
  <c r="I63" i="7"/>
  <c r="A134" i="7"/>
  <c r="D58" i="7"/>
  <c r="A207" i="7"/>
  <c r="I298" i="7"/>
  <c r="D280" i="7"/>
  <c r="E91" i="7"/>
  <c r="D510" i="7"/>
  <c r="H465" i="7"/>
  <c r="I252" i="7"/>
  <c r="I261" i="7"/>
  <c r="A600" i="7"/>
  <c r="B267" i="7"/>
  <c r="I58" i="7"/>
  <c r="I91" i="7"/>
  <c r="B183" i="7"/>
  <c r="B207" i="7"/>
  <c r="H333" i="7"/>
  <c r="A38" i="7"/>
  <c r="B73" i="7"/>
  <c r="B299" i="7"/>
  <c r="H511" i="7"/>
  <c r="A596" i="7"/>
  <c r="D129" i="7"/>
  <c r="D255" i="7"/>
  <c r="E456" i="7"/>
  <c r="A436" i="7"/>
  <c r="C346" i="7"/>
  <c r="A532" i="7"/>
  <c r="H71" i="7"/>
  <c r="D553" i="7"/>
  <c r="I48" i="7"/>
  <c r="E314" i="7"/>
  <c r="B266" i="7"/>
  <c r="B307" i="7"/>
  <c r="D133" i="7"/>
  <c r="A202" i="7"/>
  <c r="B24" i="7"/>
  <c r="A21" i="7"/>
  <c r="C275" i="7"/>
  <c r="C458" i="7"/>
  <c r="H482" i="7"/>
  <c r="F482" i="7" s="1"/>
  <c r="C101" i="7"/>
  <c r="D73" i="7"/>
  <c r="D317" i="7"/>
  <c r="C56" i="7"/>
  <c r="E483" i="7"/>
  <c r="E208" i="7"/>
  <c r="B374" i="7"/>
  <c r="C602" i="7"/>
  <c r="I478" i="7"/>
  <c r="B518" i="7"/>
  <c r="E336" i="7"/>
  <c r="H486" i="7"/>
  <c r="A410" i="7"/>
  <c r="I410" i="7"/>
  <c r="B169" i="7"/>
  <c r="D222" i="7"/>
  <c r="A458" i="7"/>
  <c r="B581" i="7"/>
  <c r="H499" i="7"/>
  <c r="B187" i="7"/>
  <c r="B315" i="7"/>
  <c r="I217" i="7"/>
  <c r="H145" i="7"/>
  <c r="H59" i="7"/>
  <c r="F59" i="7" s="1"/>
  <c r="D354" i="7"/>
  <c r="C103" i="7"/>
  <c r="C370" i="7"/>
  <c r="D15" i="7"/>
  <c r="B411" i="7"/>
  <c r="H476" i="7"/>
  <c r="D337" i="7"/>
  <c r="C356" i="7"/>
  <c r="H199" i="7"/>
  <c r="D294" i="7"/>
  <c r="C66" i="7"/>
  <c r="B420" i="7"/>
  <c r="D96" i="7"/>
  <c r="I195" i="7"/>
  <c r="A48" i="7"/>
  <c r="A477" i="7"/>
  <c r="D253" i="7"/>
  <c r="B407" i="7"/>
  <c r="B74" i="7"/>
  <c r="B188" i="7"/>
  <c r="A55" i="7"/>
  <c r="E127" i="7"/>
  <c r="A164" i="7"/>
  <c r="I468" i="7"/>
  <c r="C459" i="7"/>
  <c r="C317" i="7"/>
  <c r="H548" i="7"/>
  <c r="C589" i="7"/>
  <c r="B330" i="7"/>
  <c r="C247" i="7"/>
  <c r="C429" i="7"/>
  <c r="D579" i="7"/>
  <c r="E363" i="7"/>
  <c r="D485" i="7"/>
  <c r="I37" i="7"/>
  <c r="I232" i="7"/>
  <c r="H149" i="7"/>
  <c r="F149" i="7" s="1"/>
  <c r="I267" i="7"/>
  <c r="C318" i="7"/>
  <c r="H154" i="7"/>
  <c r="B432" i="7"/>
  <c r="C265" i="7"/>
  <c r="D362" i="7"/>
  <c r="D179" i="7"/>
  <c r="C284" i="7"/>
  <c r="E524" i="7"/>
  <c r="E177" i="7"/>
  <c r="I423" i="7"/>
  <c r="A275" i="7"/>
  <c r="D138" i="7"/>
  <c r="I218" i="7"/>
  <c r="A423" i="7"/>
  <c r="I180" i="7"/>
  <c r="E339" i="7"/>
  <c r="B480" i="7"/>
  <c r="B416" i="7"/>
  <c r="D227" i="7"/>
  <c r="H323" i="7"/>
  <c r="F323" i="7" s="1"/>
  <c r="B558" i="7"/>
  <c r="C365" i="7"/>
  <c r="C328" i="7"/>
  <c r="B230" i="7"/>
  <c r="I202" i="7"/>
  <c r="E234" i="7"/>
  <c r="A468" i="7"/>
  <c r="E168" i="7"/>
  <c r="E117" i="7"/>
  <c r="I289" i="7"/>
  <c r="B473" i="7"/>
  <c r="A319" i="7"/>
  <c r="E573" i="7"/>
  <c r="C68" i="7"/>
  <c r="I49" i="7"/>
  <c r="E203" i="7"/>
  <c r="C216" i="7"/>
  <c r="H350" i="7"/>
  <c r="I55" i="7"/>
  <c r="C517" i="7"/>
  <c r="A265" i="7"/>
  <c r="I353" i="7"/>
  <c r="C488" i="7"/>
  <c r="I134" i="7"/>
  <c r="E319" i="7"/>
  <c r="A530" i="7"/>
  <c r="C423" i="7"/>
  <c r="A363" i="7"/>
  <c r="A422" i="7"/>
  <c r="D599" i="7"/>
  <c r="E334" i="7"/>
  <c r="C120" i="7"/>
  <c r="A497" i="7"/>
  <c r="C366" i="7"/>
  <c r="D417" i="7"/>
  <c r="E493" i="7"/>
  <c r="D480" i="7"/>
  <c r="C244" i="7"/>
  <c r="C453" i="7"/>
  <c r="B560" i="7"/>
  <c r="B476" i="7"/>
  <c r="B310" i="7"/>
  <c r="B94" i="7"/>
  <c r="A250" i="7"/>
  <c r="B219" i="7"/>
  <c r="A76" i="7"/>
  <c r="C279" i="7"/>
  <c r="I88" i="7"/>
  <c r="E232" i="7"/>
  <c r="D131" i="7"/>
  <c r="C132" i="7"/>
  <c r="H286" i="7"/>
  <c r="H128" i="7"/>
  <c r="H271" i="7"/>
  <c r="I136" i="7"/>
  <c r="A80" i="7"/>
  <c r="E244" i="7"/>
  <c r="C313" i="7"/>
  <c r="B400" i="7"/>
  <c r="A81" i="7"/>
  <c r="H207" i="7"/>
  <c r="B543" i="7"/>
  <c r="E182" i="7"/>
  <c r="D150" i="7"/>
  <c r="B440" i="7"/>
  <c r="B80" i="7"/>
  <c r="A330" i="7"/>
  <c r="A389" i="7"/>
  <c r="B211" i="7"/>
  <c r="C396" i="7"/>
  <c r="B452" i="7"/>
  <c r="B573" i="7"/>
  <c r="H538" i="7"/>
  <c r="C321" i="7"/>
  <c r="H92" i="7"/>
  <c r="F92" i="7" s="1"/>
  <c r="A284" i="7"/>
  <c r="E108" i="7"/>
  <c r="H348" i="7"/>
  <c r="E68" i="7"/>
  <c r="E323" i="7"/>
  <c r="E51" i="7"/>
  <c r="D29" i="7"/>
  <c r="E101" i="7"/>
  <c r="E258" i="7"/>
  <c r="A85" i="7"/>
  <c r="I467" i="7"/>
  <c r="B312" i="7"/>
  <c r="C304" i="7"/>
  <c r="C70" i="7"/>
  <c r="B63" i="7"/>
  <c r="H391" i="7"/>
  <c r="A260" i="7"/>
  <c r="I233" i="7"/>
  <c r="E172" i="7"/>
  <c r="E387" i="7"/>
  <c r="B168" i="7"/>
  <c r="C392" i="7"/>
  <c r="I113" i="7"/>
  <c r="B166" i="7"/>
  <c r="B127" i="7"/>
  <c r="I137" i="7"/>
  <c r="E512" i="7"/>
  <c r="B137" i="7"/>
  <c r="D334" i="7"/>
  <c r="I127" i="7"/>
  <c r="E322" i="7"/>
  <c r="B271" i="7"/>
  <c r="I19" i="7"/>
  <c r="C300" i="7"/>
  <c r="B19" i="7"/>
  <c r="D189" i="7"/>
  <c r="I226" i="7"/>
  <c r="H45" i="7"/>
  <c r="F45" i="7" s="1"/>
  <c r="D53" i="7"/>
  <c r="D339" i="7"/>
  <c r="A366" i="7"/>
  <c r="B191" i="7"/>
  <c r="A178" i="7"/>
  <c r="C106" i="7"/>
  <c r="A308" i="7"/>
  <c r="H227" i="7"/>
  <c r="C14" i="7"/>
  <c r="C42" i="7"/>
  <c r="I188" i="7"/>
  <c r="E593" i="7"/>
  <c r="H41" i="7"/>
  <c r="I119" i="7"/>
  <c r="I211" i="7"/>
  <c r="A481" i="7"/>
  <c r="C149" i="7"/>
  <c r="I246" i="7"/>
  <c r="H586" i="7"/>
  <c r="I140" i="7"/>
  <c r="A451" i="7"/>
  <c r="E409" i="7"/>
  <c r="C308" i="7"/>
  <c r="H347" i="7"/>
  <c r="F347" i="7" s="1"/>
  <c r="I164" i="7"/>
  <c r="B322" i="7"/>
  <c r="C159" i="7"/>
  <c r="D392" i="7"/>
  <c r="D292" i="7"/>
  <c r="I324" i="7"/>
  <c r="D59" i="7"/>
  <c r="H221" i="7"/>
  <c r="H95" i="7"/>
  <c r="F95" i="7" s="1"/>
  <c r="E89" i="7"/>
  <c r="C262" i="7"/>
  <c r="B418" i="7"/>
  <c r="I146" i="7"/>
  <c r="H132" i="7"/>
  <c r="E97" i="7"/>
  <c r="C277" i="7"/>
  <c r="E213" i="7"/>
  <c r="H289" i="7"/>
  <c r="F289" i="7" s="1"/>
  <c r="I251" i="7"/>
  <c r="E201" i="7"/>
  <c r="E344" i="7"/>
  <c r="I234" i="7"/>
  <c r="B433" i="7"/>
  <c r="C324" i="7"/>
  <c r="B37" i="7"/>
  <c r="H18" i="7"/>
  <c r="H418" i="7"/>
  <c r="H91" i="7"/>
  <c r="C450" i="7"/>
  <c r="C12" i="7"/>
  <c r="A287" i="7"/>
  <c r="E55" i="7"/>
  <c r="C376" i="7"/>
  <c r="A499" i="7"/>
  <c r="C449" i="7"/>
  <c r="A170" i="7"/>
  <c r="E326" i="7"/>
  <c r="I270" i="7"/>
  <c r="A361" i="7"/>
  <c r="B520" i="7"/>
  <c r="H571" i="7"/>
  <c r="F571" i="7" s="1"/>
  <c r="I247" i="7"/>
  <c r="D205" i="7"/>
  <c r="H297" i="7"/>
  <c r="B276" i="7"/>
  <c r="D95" i="7"/>
  <c r="H204" i="7"/>
  <c r="E577" i="7"/>
  <c r="H572" i="7"/>
  <c r="B495" i="7"/>
  <c r="E50" i="7"/>
  <c r="B49" i="7"/>
  <c r="A107" i="7"/>
  <c r="I231" i="7"/>
  <c r="D191" i="7"/>
  <c r="H183" i="7"/>
  <c r="E106" i="7"/>
  <c r="D244" i="7"/>
  <c r="A200" i="7"/>
  <c r="A145" i="7"/>
  <c r="C491" i="7"/>
  <c r="B195" i="7"/>
  <c r="E18" i="7"/>
  <c r="I220" i="7"/>
  <c r="A241" i="7"/>
  <c r="H518" i="7"/>
  <c r="F518" i="7" s="1"/>
  <c r="D325" i="7"/>
  <c r="I86" i="7"/>
  <c r="D281" i="7"/>
  <c r="I333" i="7"/>
  <c r="C37" i="7"/>
  <c r="E289" i="7"/>
  <c r="C355" i="7"/>
  <c r="E591" i="7"/>
  <c r="I294" i="7"/>
  <c r="I301" i="7"/>
  <c r="B284" i="7"/>
  <c r="B275" i="7"/>
  <c r="D122" i="7"/>
  <c r="C436" i="7"/>
  <c r="C268" i="7"/>
  <c r="E279" i="7"/>
  <c r="E46" i="7"/>
  <c r="D350" i="7"/>
  <c r="D405" i="7"/>
  <c r="B62" i="7"/>
  <c r="B84" i="7"/>
  <c r="E166" i="7"/>
  <c r="E335" i="7"/>
  <c r="E122" i="7"/>
  <c r="B100" i="7"/>
  <c r="H593" i="7"/>
  <c r="B294" i="7"/>
  <c r="D466" i="7"/>
  <c r="I50" i="7"/>
  <c r="A440" i="7"/>
  <c r="E273" i="7"/>
  <c r="D156" i="7"/>
  <c r="C476" i="7"/>
  <c r="D262" i="7"/>
  <c r="B323" i="7"/>
  <c r="B36" i="7"/>
  <c r="C351" i="7"/>
  <c r="A152" i="7"/>
  <c r="D491" i="7"/>
  <c r="A291" i="7"/>
  <c r="B503" i="7"/>
  <c r="D114" i="7"/>
  <c r="H440" i="7"/>
  <c r="B157" i="7"/>
  <c r="H384" i="7"/>
  <c r="A354" i="7"/>
  <c r="I68" i="7"/>
  <c r="I453" i="7"/>
  <c r="D254" i="7"/>
  <c r="E251" i="7"/>
  <c r="I398" i="7"/>
  <c r="I391" i="7"/>
  <c r="D529" i="7"/>
  <c r="A41" i="7"/>
  <c r="H437" i="7"/>
  <c r="B34" i="7"/>
  <c r="A524" i="7"/>
  <c r="E56" i="7"/>
  <c r="H291" i="7"/>
  <c r="F291" i="7" s="1"/>
  <c r="E505" i="7"/>
  <c r="D123" i="7"/>
  <c r="B436" i="7"/>
  <c r="I512" i="7"/>
  <c r="H235" i="7"/>
  <c r="H119" i="7"/>
  <c r="A267" i="7"/>
  <c r="I230" i="7"/>
  <c r="B251" i="7"/>
  <c r="I601" i="7"/>
  <c r="F601" i="7" s="1"/>
  <c r="D391" i="7"/>
  <c r="C600" i="7"/>
  <c r="B200" i="7"/>
  <c r="H203" i="7"/>
  <c r="B471" i="7"/>
  <c r="I444" i="7"/>
  <c r="B544" i="7"/>
  <c r="H464" i="7"/>
  <c r="F464" i="7" s="1"/>
  <c r="D93" i="7"/>
  <c r="A491" i="7"/>
  <c r="D139" i="7"/>
  <c r="H267" i="7"/>
  <c r="F267" i="7" s="1"/>
  <c r="C446" i="7"/>
  <c r="E63" i="7"/>
  <c r="E156" i="7"/>
  <c r="D174" i="7"/>
  <c r="A574" i="7"/>
  <c r="C483" i="7"/>
  <c r="I332" i="7"/>
  <c r="D90" i="7"/>
  <c r="E239" i="7"/>
  <c r="B269" i="7"/>
  <c r="A225" i="7"/>
  <c r="D385" i="7"/>
  <c r="E299" i="7"/>
  <c r="A34" i="7"/>
  <c r="I179" i="7"/>
  <c r="C523" i="7"/>
  <c r="H194" i="7"/>
  <c r="D361" i="7"/>
  <c r="C426" i="7"/>
  <c r="D302" i="7"/>
  <c r="I40" i="7"/>
  <c r="E66" i="7"/>
  <c r="D266" i="7"/>
  <c r="E235" i="7"/>
  <c r="D149" i="7"/>
  <c r="H24" i="7"/>
  <c r="A231" i="7"/>
  <c r="D309" i="7"/>
  <c r="C348" i="7"/>
  <c r="C187" i="7"/>
  <c r="B464" i="7"/>
  <c r="D360" i="7"/>
  <c r="H396" i="7"/>
  <c r="I399" i="7"/>
  <c r="D583" i="7"/>
  <c r="C218" i="7"/>
  <c r="B394" i="7"/>
  <c r="I208" i="7"/>
  <c r="H231" i="7"/>
  <c r="A310" i="7"/>
  <c r="I345" i="7"/>
  <c r="H584" i="7"/>
  <c r="B238" i="7"/>
  <c r="B66" i="7"/>
  <c r="A282" i="7"/>
  <c r="I183" i="7"/>
  <c r="E82" i="7"/>
  <c r="I239" i="7"/>
  <c r="H472" i="7"/>
  <c r="B527" i="7"/>
  <c r="C55" i="7"/>
  <c r="H317" i="7"/>
  <c r="A163" i="7"/>
  <c r="B273" i="7"/>
  <c r="C567" i="7"/>
  <c r="I275" i="7"/>
  <c r="A147" i="7"/>
  <c r="B445" i="7"/>
  <c r="B387" i="7"/>
  <c r="B144" i="7"/>
  <c r="C233" i="7"/>
  <c r="E202" i="7"/>
  <c r="H103" i="7"/>
  <c r="H123" i="7"/>
  <c r="C489" i="7"/>
  <c r="E471" i="7"/>
  <c r="B249" i="7"/>
  <c r="B43" i="7"/>
  <c r="A68" i="7"/>
  <c r="I388" i="7"/>
  <c r="B119" i="7"/>
  <c r="E450" i="7"/>
  <c r="B78" i="7"/>
  <c r="E328" i="7"/>
  <c r="A66" i="7"/>
  <c r="A384" i="7"/>
  <c r="D168" i="7"/>
  <c r="E254" i="7"/>
  <c r="C76" i="7"/>
  <c r="I311" i="7"/>
  <c r="D554" i="7"/>
  <c r="B15" i="7"/>
  <c r="E75" i="7"/>
  <c r="I212" i="7"/>
  <c r="E112" i="7"/>
  <c r="B153" i="7"/>
  <c r="D24" i="7"/>
  <c r="E264" i="7"/>
  <c r="B320" i="7"/>
  <c r="A62" i="7"/>
  <c r="B279" i="7"/>
  <c r="D84" i="7"/>
  <c r="A295" i="7"/>
  <c r="C290" i="7"/>
  <c r="A54" i="7"/>
  <c r="C325" i="7"/>
  <c r="D51" i="7"/>
  <c r="A314" i="7"/>
  <c r="C112" i="7"/>
  <c r="C495" i="7"/>
  <c r="H125" i="7"/>
  <c r="F125" i="7" s="1"/>
  <c r="C372" i="7"/>
  <c r="D584" i="7"/>
  <c r="I14" i="7"/>
  <c r="E41" i="7"/>
  <c r="I293" i="7"/>
  <c r="C231" i="7"/>
  <c r="B297" i="7"/>
  <c r="A99" i="7"/>
  <c r="E216" i="7"/>
  <c r="D104" i="7"/>
  <c r="D142" i="7"/>
  <c r="D81" i="7"/>
  <c r="H133" i="7"/>
  <c r="H545" i="7"/>
  <c r="I546" i="7"/>
  <c r="D103" i="7"/>
  <c r="H15" i="7"/>
  <c r="E80" i="7"/>
  <c r="B340" i="7"/>
  <c r="C599" i="7"/>
  <c r="A116" i="7"/>
  <c r="B290" i="7"/>
  <c r="I535" i="7"/>
  <c r="A88" i="7"/>
  <c r="A67" i="7"/>
  <c r="I156" i="7"/>
  <c r="H175" i="7"/>
  <c r="A248" i="7"/>
  <c r="I90" i="7"/>
  <c r="H487" i="7"/>
  <c r="F487" i="7" s="1"/>
  <c r="C301" i="7"/>
  <c r="E243" i="7"/>
  <c r="C19" i="7"/>
  <c r="D304" i="7"/>
  <c r="H312" i="7"/>
  <c r="F312" i="7" s="1"/>
  <c r="H142" i="7"/>
  <c r="H284" i="7"/>
  <c r="B193" i="7"/>
  <c r="H439" i="7"/>
  <c r="H328" i="7"/>
  <c r="F328" i="7" s="1"/>
  <c r="E257" i="7"/>
  <c r="D296" i="7"/>
  <c r="E164" i="7"/>
  <c r="C53" i="7"/>
  <c r="B489" i="7"/>
  <c r="D75" i="7"/>
  <c r="I602" i="7"/>
  <c r="F602" i="7" s="1"/>
  <c r="H88" i="7"/>
  <c r="B224" i="7"/>
  <c r="A439" i="7"/>
  <c r="H442" i="7"/>
  <c r="D251" i="7"/>
  <c r="E24" i="7"/>
  <c r="D128" i="7"/>
  <c r="D240" i="7"/>
  <c r="I36" i="7"/>
  <c r="E126" i="7"/>
  <c r="E74" i="7"/>
  <c r="A277" i="7"/>
  <c r="H58" i="7"/>
  <c r="F58" i="7" s="1"/>
  <c r="B76" i="7"/>
  <c r="H139" i="7"/>
  <c r="F139" i="7" s="1"/>
  <c r="I314" i="7"/>
  <c r="I107" i="7"/>
  <c r="A448" i="7"/>
  <c r="E296" i="7"/>
  <c r="H107" i="7"/>
  <c r="H102" i="7"/>
  <c r="H79" i="7"/>
  <c r="B485" i="7"/>
  <c r="E594" i="7"/>
  <c r="B46" i="7"/>
  <c r="H236" i="7"/>
  <c r="B178" i="7"/>
  <c r="E368" i="7"/>
  <c r="E193" i="7"/>
  <c r="A478" i="7"/>
  <c r="I465" i="7"/>
  <c r="H209" i="7"/>
  <c r="E481" i="7"/>
  <c r="D371" i="7"/>
  <c r="B344" i="7"/>
  <c r="I367" i="7"/>
  <c r="C442" i="7"/>
  <c r="D283" i="7"/>
  <c r="E431" i="7"/>
  <c r="D50" i="7"/>
  <c r="B460" i="7"/>
  <c r="I274" i="7"/>
  <c r="H212" i="7"/>
  <c r="E230" i="7"/>
  <c r="D36" i="7"/>
  <c r="D225" i="7"/>
  <c r="I79" i="7"/>
  <c r="B77" i="7"/>
  <c r="E65" i="7"/>
  <c r="I176" i="7"/>
  <c r="H129" i="7"/>
  <c r="H512" i="7"/>
  <c r="F512" i="7" s="1"/>
  <c r="D187" i="7"/>
  <c r="D374" i="7"/>
  <c r="E295" i="7"/>
  <c r="D322" i="7"/>
  <c r="C108" i="7"/>
  <c r="E62" i="7"/>
  <c r="B88" i="7"/>
  <c r="A177" i="7"/>
  <c r="I22" i="7"/>
  <c r="A92" i="7"/>
  <c r="A417" i="7"/>
  <c r="E446" i="7"/>
  <c r="D288" i="7"/>
  <c r="H60" i="7"/>
  <c r="A569" i="7"/>
  <c r="C448" i="7"/>
  <c r="C94" i="7"/>
  <c r="B539" i="7"/>
  <c r="H200" i="7"/>
  <c r="H50" i="7"/>
  <c r="F50" i="7" s="1"/>
  <c r="D261" i="7"/>
  <c r="E282" i="7"/>
  <c r="B143" i="7"/>
  <c r="E297" i="7"/>
  <c r="H75" i="7"/>
  <c r="I476" i="7"/>
  <c r="E377" i="7"/>
  <c r="H254" i="7"/>
  <c r="I128" i="7"/>
  <c r="C169" i="7"/>
  <c r="H143" i="7"/>
  <c r="F143" i="7" s="1"/>
  <c r="I262" i="7"/>
  <c r="H520" i="7"/>
  <c r="B339" i="7"/>
  <c r="H306" i="7"/>
  <c r="F306" i="7" s="1"/>
  <c r="A450" i="7"/>
  <c r="D207" i="7"/>
  <c r="I291" i="7"/>
  <c r="I382" i="7"/>
  <c r="E411" i="7"/>
  <c r="E491" i="7"/>
  <c r="D42" i="7"/>
  <c r="E181" i="7"/>
  <c r="E460" i="7"/>
  <c r="C398" i="7"/>
  <c r="B562" i="7"/>
  <c r="E43" i="7"/>
  <c r="I559" i="7"/>
  <c r="C417" i="7"/>
  <c r="A348" i="7"/>
  <c r="A371" i="7"/>
  <c r="D265" i="7"/>
  <c r="A564" i="7"/>
  <c r="C133" i="7"/>
  <c r="C69" i="7"/>
  <c r="C184" i="7"/>
  <c r="C13" i="7"/>
  <c r="B537" i="7"/>
  <c r="H388" i="7"/>
  <c r="F388" i="7" s="1"/>
  <c r="I339" i="7"/>
  <c r="E223" i="7"/>
  <c r="E554" i="7"/>
  <c r="B120" i="7"/>
  <c r="I162" i="7"/>
  <c r="A394" i="7"/>
  <c r="E72" i="7"/>
  <c r="H137" i="7"/>
  <c r="F137" i="7" s="1"/>
  <c r="I331" i="7"/>
  <c r="E417" i="7"/>
  <c r="B405" i="7"/>
  <c r="A276" i="7"/>
  <c r="H385" i="7"/>
  <c r="I329" i="7"/>
  <c r="C529" i="7"/>
  <c r="E287" i="7"/>
  <c r="A167" i="7"/>
  <c r="I13" i="7"/>
  <c r="I409" i="7"/>
  <c r="D482" i="7"/>
  <c r="I446" i="7"/>
  <c r="I123" i="7"/>
  <c r="E129" i="7"/>
  <c r="H459" i="7"/>
  <c r="F459" i="7" s="1"/>
  <c r="D245" i="7"/>
  <c r="C311" i="7"/>
  <c r="I566" i="7"/>
  <c r="H330" i="7"/>
  <c r="E494" i="7"/>
  <c r="D351" i="7"/>
  <c r="B479" i="7"/>
  <c r="B350" i="7"/>
  <c r="A39" i="7"/>
  <c r="A128" i="7"/>
  <c r="I290" i="7"/>
  <c r="I221" i="7"/>
  <c r="A125" i="7"/>
  <c r="A411" i="7"/>
  <c r="B575" i="7"/>
  <c r="H374" i="7"/>
  <c r="H316" i="7"/>
  <c r="F316" i="7" s="1"/>
  <c r="B441" i="7"/>
  <c r="B223" i="7"/>
  <c r="E267" i="7"/>
  <c r="H252" i="7"/>
  <c r="D356" i="7"/>
  <c r="E337" i="7"/>
  <c r="C36" i="7"/>
  <c r="D318" i="7"/>
  <c r="C126" i="7"/>
  <c r="E376" i="7"/>
  <c r="C374" i="7"/>
  <c r="H445" i="7"/>
  <c r="B42" i="7"/>
  <c r="I100" i="7"/>
  <c r="B83" i="7"/>
  <c r="H105" i="7"/>
  <c r="F105" i="7" s="1"/>
  <c r="H215" i="7"/>
  <c r="E351" i="7"/>
  <c r="E17" i="7"/>
  <c r="D528" i="7"/>
  <c r="I215" i="7"/>
  <c r="D34" i="7"/>
  <c r="H354" i="7"/>
  <c r="C473" i="7"/>
  <c r="A113" i="7"/>
  <c r="I414" i="7"/>
  <c r="D279" i="7"/>
  <c r="I29" i="7"/>
  <c r="H78" i="7"/>
  <c r="F78" i="7" s="1"/>
  <c r="B109" i="7"/>
  <c r="I16" i="7"/>
  <c r="E469" i="7"/>
  <c r="I161" i="7"/>
  <c r="C88" i="7"/>
  <c r="I33" i="7"/>
  <c r="D364" i="7"/>
  <c r="I360" i="7"/>
  <c r="B196" i="7"/>
  <c r="A328" i="7"/>
  <c r="H598" i="7"/>
  <c r="E570" i="7"/>
  <c r="A25" i="7"/>
  <c r="B108" i="7"/>
  <c r="A321" i="7"/>
  <c r="C191" i="7"/>
  <c r="C48" i="7"/>
  <c r="D17" i="7"/>
  <c r="A500" i="7"/>
  <c r="B536" i="7"/>
  <c r="B75" i="7"/>
  <c r="B363" i="7"/>
  <c r="E238" i="7"/>
  <c r="C63" i="7"/>
  <c r="I144" i="7"/>
  <c r="E383" i="7"/>
  <c r="E357" i="7"/>
  <c r="E102" i="7"/>
  <c r="C168" i="7"/>
  <c r="E174" i="7"/>
  <c r="H434" i="7"/>
  <c r="A171" i="7"/>
  <c r="C440" i="7"/>
  <c r="C312" i="7"/>
  <c r="D401" i="7"/>
  <c r="A331" i="7"/>
  <c r="D474" i="7"/>
  <c r="E529" i="7"/>
  <c r="C222" i="7"/>
  <c r="C497" i="7"/>
  <c r="E195" i="7"/>
  <c r="B325" i="7"/>
  <c r="I157" i="7"/>
  <c r="B98" i="7"/>
  <c r="C65" i="7"/>
  <c r="A228" i="7"/>
  <c r="I285" i="7"/>
  <c r="D97" i="7"/>
  <c r="B303" i="7"/>
  <c r="B370" i="7"/>
  <c r="C87" i="7"/>
  <c r="E136" i="7"/>
  <c r="A380" i="7"/>
  <c r="D157" i="7"/>
  <c r="H592" i="7"/>
  <c r="A425" i="7"/>
  <c r="C61" i="7"/>
  <c r="E227" i="7"/>
  <c r="E538" i="7"/>
  <c r="E29" i="7"/>
  <c r="B417" i="7"/>
  <c r="H220" i="7"/>
  <c r="C316" i="7"/>
  <c r="E124" i="7"/>
  <c r="B477" i="7"/>
  <c r="I60" i="7"/>
  <c r="H355" i="7"/>
  <c r="F355" i="7" s="1"/>
  <c r="D105" i="7"/>
  <c r="I325" i="7"/>
  <c r="I132" i="7"/>
  <c r="C322" i="7"/>
  <c r="B97" i="7"/>
  <c r="A349" i="7"/>
  <c r="C255" i="7"/>
  <c r="E96" i="7"/>
  <c r="D263" i="7"/>
  <c r="I54" i="7"/>
  <c r="A174" i="7"/>
  <c r="E162" i="7"/>
  <c r="B101" i="7"/>
  <c r="B261" i="7"/>
  <c r="A75" i="7"/>
  <c r="A16" i="7"/>
  <c r="B542" i="7"/>
  <c r="A471" i="7"/>
  <c r="I62" i="7"/>
  <c r="H67" i="7"/>
  <c r="D308" i="7"/>
  <c r="I163" i="7"/>
  <c r="H159" i="7"/>
  <c r="F159" i="7" s="1"/>
  <c r="E133" i="7"/>
  <c r="H101" i="7"/>
  <c r="A294" i="7"/>
  <c r="D176" i="7"/>
  <c r="H296" i="7"/>
  <c r="A111" i="7"/>
  <c r="D121" i="7"/>
  <c r="A534" i="7"/>
  <c r="C309" i="7"/>
  <c r="D196" i="7"/>
  <c r="I590" i="7"/>
  <c r="E92" i="7"/>
  <c r="H595" i="7"/>
  <c r="E137" i="7"/>
  <c r="E345" i="7"/>
  <c r="A154" i="7"/>
  <c r="C514" i="7"/>
  <c r="C173" i="7"/>
  <c r="D40" i="7"/>
  <c r="H431" i="7"/>
  <c r="E226" i="7"/>
  <c r="B379" i="7"/>
  <c r="B212" i="7"/>
  <c r="C15" i="7"/>
  <c r="B110" i="7"/>
  <c r="C77" i="7"/>
  <c r="I73" i="7"/>
  <c r="D158" i="7"/>
  <c r="A528" i="7"/>
  <c r="C105" i="7"/>
  <c r="E49" i="7"/>
  <c r="E224" i="7"/>
  <c r="A201" i="7"/>
  <c r="E228" i="7"/>
  <c r="C209" i="7"/>
  <c r="H85" i="7"/>
  <c r="D83" i="7"/>
  <c r="C16" i="7"/>
  <c r="D390" i="7"/>
  <c r="H349" i="7"/>
  <c r="D324" i="7"/>
  <c r="A350" i="7"/>
  <c r="I260" i="7"/>
  <c r="H178" i="7"/>
  <c r="A47" i="7"/>
  <c r="C362" i="7"/>
  <c r="B186" i="7"/>
  <c r="B367" i="7"/>
  <c r="I74" i="7"/>
  <c r="I458" i="7"/>
  <c r="B226" i="7"/>
  <c r="B487" i="7"/>
  <c r="A313" i="7"/>
  <c r="C27" i="7"/>
  <c r="E120" i="7"/>
  <c r="A538" i="7"/>
  <c r="C496" i="7"/>
  <c r="A256" i="7"/>
  <c r="A454" i="7"/>
  <c r="E321" i="7"/>
  <c r="A106" i="7"/>
  <c r="E149" i="7"/>
  <c r="A119" i="7"/>
  <c r="I135" i="7"/>
  <c r="B227" i="7"/>
  <c r="A385" i="7"/>
  <c r="D213" i="7"/>
  <c r="E194" i="7"/>
  <c r="E260" i="7"/>
  <c r="H35" i="7"/>
  <c r="A347" i="7"/>
  <c r="D65" i="7"/>
  <c r="B111" i="7"/>
  <c r="E580" i="7"/>
  <c r="E453" i="7"/>
  <c r="C171" i="7"/>
  <c r="D298" i="7"/>
  <c r="E358" i="7"/>
  <c r="C179" i="7"/>
  <c r="E32" i="7"/>
  <c r="B228" i="7"/>
  <c r="C296" i="7"/>
  <c r="D98" i="7"/>
  <c r="C67" i="7"/>
  <c r="D434" i="7"/>
  <c r="I326" i="7"/>
  <c r="C175" i="7"/>
  <c r="B408" i="7"/>
  <c r="D86" i="7"/>
  <c r="H389" i="7"/>
  <c r="A283" i="7"/>
  <c r="E380" i="7"/>
  <c r="E128" i="7"/>
  <c r="D481" i="7"/>
  <c r="B20" i="7"/>
  <c r="H192" i="7"/>
  <c r="I390" i="7"/>
  <c r="A338" i="7"/>
  <c r="I370" i="7"/>
  <c r="D551" i="7"/>
  <c r="I587" i="7"/>
  <c r="I278" i="7"/>
  <c r="A212" i="7"/>
  <c r="C461" i="7"/>
  <c r="A223" i="7"/>
  <c r="I210" i="7"/>
  <c r="I371" i="7"/>
  <c r="E504" i="7"/>
  <c r="I460" i="7"/>
  <c r="A208" i="7"/>
  <c r="C111" i="7"/>
  <c r="C303" i="7"/>
  <c r="B282" i="7"/>
  <c r="B302" i="7"/>
  <c r="D400" i="7"/>
  <c r="D338" i="7"/>
  <c r="B414" i="7"/>
  <c r="E557" i="7"/>
  <c r="I279" i="7"/>
  <c r="D342" i="7"/>
  <c r="A346" i="7"/>
  <c r="C245" i="7"/>
  <c r="C413" i="7"/>
  <c r="E298" i="7"/>
  <c r="H521" i="7"/>
  <c r="F521" i="7" s="1"/>
  <c r="I348" i="7"/>
  <c r="E275" i="7"/>
  <c r="H126" i="7"/>
  <c r="B91" i="7"/>
  <c r="E23" i="7"/>
  <c r="A82" i="7"/>
  <c r="I494" i="7"/>
  <c r="C139" i="7"/>
  <c r="C315" i="7"/>
  <c r="C195" i="7"/>
  <c r="D443" i="7"/>
  <c r="D286" i="7"/>
  <c r="C367" i="7"/>
  <c r="A369" i="7"/>
  <c r="E536" i="7"/>
  <c r="I240" i="7"/>
  <c r="A264" i="7"/>
  <c r="B148" i="7"/>
  <c r="C314" i="7"/>
  <c r="H422" i="7"/>
  <c r="C401" i="7"/>
  <c r="A327" i="7"/>
  <c r="I201" i="7"/>
  <c r="D226" i="7"/>
  <c r="B204" i="7"/>
  <c r="E118" i="7"/>
  <c r="H82" i="7"/>
  <c r="H560" i="7"/>
  <c r="C310" i="7"/>
  <c r="C243" i="7"/>
  <c r="B156" i="7"/>
  <c r="A220" i="7"/>
  <c r="C380" i="7"/>
  <c r="D171" i="7"/>
  <c r="C447" i="7"/>
  <c r="B524" i="7"/>
  <c r="I385" i="7"/>
  <c r="B470" i="7"/>
  <c r="D372" i="7"/>
  <c r="D585" i="7"/>
  <c r="H28" i="7"/>
  <c r="F28" i="7" s="1"/>
  <c r="A232" i="7"/>
  <c r="E45" i="7"/>
  <c r="H176" i="7"/>
  <c r="F176" i="7" s="1"/>
  <c r="H559" i="7"/>
  <c r="C219" i="7"/>
  <c r="C591" i="7"/>
  <c r="A124" i="7"/>
  <c r="E486" i="7"/>
  <c r="C288" i="7"/>
  <c r="I377" i="7"/>
  <c r="E312" i="7"/>
  <c r="H272" i="7"/>
  <c r="D435" i="7"/>
  <c r="H550" i="7"/>
  <c r="H152" i="7"/>
  <c r="F152" i="7" s="1"/>
  <c r="C419" i="7"/>
  <c r="E269" i="7"/>
  <c r="E286" i="7"/>
  <c r="B258" i="7"/>
  <c r="A168" i="7"/>
  <c r="H256" i="7"/>
  <c r="D20" i="7"/>
  <c r="B601" i="7"/>
  <c r="B466" i="7"/>
  <c r="B582" i="7"/>
  <c r="C221" i="7"/>
  <c r="H370" i="7"/>
  <c r="C403" i="7"/>
  <c r="B372" i="7"/>
  <c r="A188" i="7"/>
  <c r="A507" i="7"/>
  <c r="H197" i="7"/>
  <c r="B559" i="7"/>
  <c r="I424" i="7"/>
  <c r="E262" i="7"/>
  <c r="B85" i="7"/>
  <c r="A561" i="7"/>
  <c r="H48" i="7"/>
  <c r="F48" i="7" s="1"/>
  <c r="H290" i="7"/>
  <c r="F290" i="7" s="1"/>
  <c r="E364" i="7"/>
  <c r="D224" i="7"/>
  <c r="E480" i="7"/>
  <c r="H485" i="7"/>
  <c r="D341" i="7"/>
  <c r="H419" i="7"/>
  <c r="B511" i="7"/>
  <c r="H320" i="7"/>
  <c r="C134" i="7"/>
  <c r="D54" i="7"/>
  <c r="B243" i="7"/>
  <c r="B164" i="7"/>
  <c r="I235" i="7"/>
  <c r="D577" i="7"/>
  <c r="B241" i="7"/>
  <c r="A463" i="7"/>
  <c r="A273" i="7"/>
  <c r="D143" i="7"/>
  <c r="A572" i="7"/>
  <c r="C506" i="7"/>
  <c r="D439" i="7"/>
  <c r="D232" i="7"/>
  <c r="B48" i="7"/>
  <c r="C140" i="7"/>
  <c r="C79" i="7"/>
  <c r="E125" i="7"/>
  <c r="B26" i="7"/>
  <c r="E520" i="7"/>
  <c r="B160" i="7"/>
  <c r="H36" i="7"/>
  <c r="H341" i="7"/>
  <c r="B242" i="7"/>
  <c r="E110" i="7"/>
  <c r="H44" i="7"/>
  <c r="F44" i="7" s="1"/>
  <c r="A272" i="7"/>
  <c r="A286" i="7"/>
  <c r="C238" i="7"/>
  <c r="H202" i="7"/>
  <c r="I141" i="7"/>
  <c r="H265" i="7"/>
  <c r="F265" i="7" s="1"/>
  <c r="H211" i="7"/>
  <c r="A216" i="7"/>
  <c r="I276" i="7"/>
  <c r="E222" i="7"/>
  <c r="D242" i="7"/>
  <c r="D366" i="7"/>
  <c r="B205" i="7"/>
  <c r="A175" i="7"/>
  <c r="C378" i="7"/>
  <c r="B128" i="7"/>
  <c r="I65" i="7"/>
  <c r="A567" i="7"/>
  <c r="C542" i="7"/>
  <c r="C340" i="7"/>
  <c r="C254" i="7"/>
  <c r="E385" i="7"/>
  <c r="A400" i="7"/>
  <c r="E130" i="7"/>
  <c r="H208" i="7"/>
  <c r="F208" i="7" s="1"/>
  <c r="E240" i="7"/>
  <c r="H173" i="7"/>
  <c r="H226" i="7"/>
  <c r="A112" i="7"/>
  <c r="I366" i="7"/>
  <c r="C251" i="7"/>
  <c r="E390" i="7"/>
  <c r="B237" i="7"/>
  <c r="B213" i="7"/>
  <c r="A413" i="7"/>
  <c r="H409" i="7"/>
  <c r="F409" i="7" s="1"/>
  <c r="H164" i="7"/>
  <c r="F164" i="7" s="1"/>
  <c r="A495" i="7"/>
  <c r="D530" i="7"/>
  <c r="D312" i="7"/>
  <c r="B371" i="7"/>
  <c r="D464" i="7"/>
  <c r="A306" i="7"/>
  <c r="I421" i="7"/>
  <c r="B107" i="7"/>
  <c r="D66" i="7"/>
  <c r="B278" i="7"/>
  <c r="I296" i="7"/>
  <c r="A285" i="7"/>
  <c r="I17" i="7"/>
  <c r="I104" i="7"/>
  <c r="I273" i="7"/>
  <c r="H219" i="7"/>
  <c r="C337" i="7"/>
  <c r="H97" i="7"/>
  <c r="I456" i="7"/>
  <c r="H386" i="7"/>
  <c r="A187" i="7"/>
  <c r="I387" i="7"/>
  <c r="C45" i="7"/>
  <c r="C327" i="7"/>
  <c r="H106" i="7"/>
  <c r="A523" i="7"/>
  <c r="B202" i="7"/>
  <c r="A326" i="7"/>
  <c r="C472" i="7"/>
  <c r="I569" i="7"/>
  <c r="E348" i="7"/>
  <c r="A141" i="7"/>
  <c r="B104" i="7"/>
  <c r="D126" i="7"/>
  <c r="H301" i="7"/>
  <c r="I321" i="7"/>
  <c r="E175" i="7"/>
  <c r="E398" i="7"/>
  <c r="H283" i="7"/>
  <c r="B319" i="7"/>
  <c r="E310" i="7"/>
  <c r="C516" i="7"/>
  <c r="C305" i="7"/>
  <c r="I555" i="7"/>
  <c r="A292" i="7"/>
  <c r="A498" i="7"/>
  <c r="H446" i="7"/>
  <c r="I186" i="7"/>
  <c r="A429" i="7"/>
  <c r="I102" i="7"/>
  <c r="H311" i="7"/>
  <c r="A445" i="7"/>
  <c r="E373" i="7"/>
  <c r="I114" i="7"/>
  <c r="I112" i="7"/>
  <c r="I500" i="7"/>
  <c r="H438" i="7"/>
  <c r="F438" i="7" s="1"/>
  <c r="B313" i="7"/>
  <c r="B365" i="7"/>
  <c r="A588" i="7"/>
  <c r="I117" i="7"/>
  <c r="H372" i="7"/>
  <c r="F372" i="7" s="1"/>
  <c r="C525" i="7"/>
  <c r="H135" i="7"/>
  <c r="D597" i="7"/>
  <c r="H294" i="7"/>
  <c r="A303" i="7"/>
  <c r="E123" i="7"/>
  <c r="B474" i="7"/>
  <c r="A109" i="7"/>
  <c r="C350" i="7"/>
  <c r="I284" i="7"/>
  <c r="C418" i="7"/>
  <c r="E375" i="7"/>
  <c r="E196" i="7"/>
  <c r="B210" i="7"/>
  <c r="B468" i="7"/>
  <c r="D543" i="7"/>
  <c r="C364" i="7"/>
  <c r="E484" i="7"/>
  <c r="H161" i="7"/>
  <c r="B300" i="7"/>
  <c r="A352" i="7"/>
  <c r="E429" i="7"/>
  <c r="B308" i="7"/>
  <c r="C451" i="7"/>
  <c r="I340" i="7"/>
  <c r="B140" i="7"/>
  <c r="H116" i="7"/>
  <c r="D432" i="7"/>
  <c r="A447" i="7"/>
  <c r="D460" i="7"/>
  <c r="C520" i="7"/>
  <c r="D272" i="7"/>
  <c r="I389" i="7"/>
  <c r="E103" i="7"/>
  <c r="E306" i="7"/>
  <c r="D238" i="7"/>
  <c r="D421" i="7"/>
  <c r="I419" i="7"/>
  <c r="B253" i="7"/>
  <c r="I472" i="7"/>
  <c r="E25" i="7"/>
  <c r="I586" i="7"/>
  <c r="A602" i="7"/>
  <c r="I380" i="7"/>
  <c r="B331" i="7"/>
  <c r="C422" i="7"/>
  <c r="B54" i="7"/>
  <c r="H421" i="7"/>
  <c r="I589" i="7"/>
  <c r="D475" i="7"/>
  <c r="A392" i="7"/>
  <c r="A258" i="7"/>
  <c r="I57" i="7"/>
  <c r="B288" i="7"/>
  <c r="A224" i="7"/>
  <c r="I138" i="7"/>
  <c r="C460" i="7"/>
  <c r="H428" i="7"/>
  <c r="B481" i="7"/>
  <c r="C416" i="7"/>
  <c r="I336" i="7"/>
  <c r="A230" i="7"/>
  <c r="C553" i="7"/>
  <c r="C481" i="7"/>
  <c r="C174" i="7"/>
  <c r="I381" i="7"/>
  <c r="E407" i="7"/>
  <c r="H561" i="7"/>
  <c r="H456" i="7"/>
  <c r="F456" i="7" s="1"/>
  <c r="C526" i="7"/>
  <c r="B324" i="7"/>
  <c r="H453" i="7"/>
  <c r="B23" i="7"/>
  <c r="A335" i="7"/>
  <c r="C490" i="7"/>
  <c r="E188" i="7"/>
  <c r="I394" i="7"/>
  <c r="D379" i="7"/>
  <c r="D200" i="7"/>
  <c r="B41" i="7"/>
  <c r="B355" i="7"/>
  <c r="I255" i="7"/>
  <c r="B547" i="7"/>
  <c r="D449" i="7"/>
  <c r="A360" i="7"/>
  <c r="E588" i="7"/>
  <c r="C228" i="7"/>
  <c r="C484" i="7"/>
  <c r="H565" i="7"/>
  <c r="H401" i="7"/>
  <c r="F401" i="7" s="1"/>
  <c r="H288" i="7"/>
  <c r="E360" i="7"/>
  <c r="I449" i="7"/>
  <c r="B197" i="7"/>
  <c r="D70" i="7"/>
  <c r="B124" i="7"/>
  <c r="I309" i="7"/>
  <c r="E294" i="7"/>
  <c r="A311" i="7"/>
  <c r="I142" i="7"/>
  <c r="H40" i="7"/>
  <c r="D343" i="7"/>
  <c r="I241" i="7"/>
  <c r="B221" i="7"/>
  <c r="H26" i="7"/>
  <c r="F26" i="7" s="1"/>
  <c r="B106" i="7"/>
  <c r="A97" i="7"/>
  <c r="B214" i="7"/>
  <c r="A73" i="7"/>
  <c r="D314" i="7"/>
  <c r="A214" i="7"/>
  <c r="D473" i="7"/>
  <c r="E518" i="7"/>
  <c r="B434" i="7"/>
  <c r="D346" i="7"/>
  <c r="B33" i="7"/>
  <c r="I75" i="7"/>
  <c r="D31" i="7"/>
  <c r="D387" i="7"/>
  <c r="B31" i="7"/>
  <c r="B118" i="7"/>
  <c r="B318" i="7"/>
  <c r="D215" i="7"/>
  <c r="C369" i="7"/>
  <c r="I214" i="7"/>
  <c r="H151" i="7"/>
  <c r="D163" i="7"/>
  <c r="B255" i="7"/>
  <c r="C597" i="7"/>
  <c r="I169" i="7"/>
  <c r="D92" i="7"/>
  <c r="D160" i="7"/>
  <c r="B61" i="7"/>
  <c r="B510" i="7"/>
  <c r="I520" i="7"/>
  <c r="I111" i="7"/>
  <c r="E152" i="7"/>
  <c r="D416" i="7"/>
  <c r="C190" i="7"/>
  <c r="E526" i="7"/>
  <c r="C393" i="7"/>
  <c r="I158" i="7"/>
  <c r="I297" i="7"/>
  <c r="I462" i="7"/>
  <c r="E452" i="7"/>
  <c r="E28" i="7"/>
  <c r="B185" i="7"/>
  <c r="I61" i="7"/>
  <c r="E290" i="7"/>
  <c r="A395" i="7"/>
  <c r="B413" i="7"/>
  <c r="A452" i="7"/>
  <c r="C35" i="7"/>
  <c r="A290" i="7"/>
  <c r="A297" i="7"/>
  <c r="D564" i="7"/>
  <c r="H247" i="7"/>
  <c r="B361" i="7"/>
  <c r="I507" i="7"/>
  <c r="C146" i="7"/>
  <c r="H170" i="7"/>
  <c r="B384" i="7"/>
  <c r="D108" i="7"/>
  <c r="I431" i="7"/>
  <c r="C17" i="7"/>
  <c r="I190" i="7"/>
  <c r="A105" i="7"/>
  <c r="C344" i="7"/>
  <c r="H474" i="7"/>
  <c r="F474" i="7" s="1"/>
  <c r="E435" i="7"/>
  <c r="A142" i="7"/>
  <c r="I440" i="7"/>
  <c r="I237" i="7"/>
  <c r="I486" i="7"/>
  <c r="A510" i="7"/>
  <c r="I562" i="7"/>
  <c r="E535" i="7"/>
  <c r="C434" i="7"/>
  <c r="A474" i="7"/>
  <c r="H432" i="7"/>
  <c r="F432" i="7" s="1"/>
  <c r="E12" i="7"/>
  <c r="A298" i="7"/>
  <c r="E317" i="7"/>
  <c r="A444" i="7"/>
  <c r="D345" i="7"/>
  <c r="E438" i="7"/>
  <c r="C549" i="7"/>
  <c r="B167" i="7"/>
  <c r="B517" i="7"/>
  <c r="A373" i="7"/>
  <c r="B176" i="7"/>
  <c r="E447" i="7"/>
  <c r="C274" i="7"/>
  <c r="A219" i="7"/>
  <c r="E183" i="7"/>
  <c r="H524" i="7"/>
  <c r="B578" i="7"/>
  <c r="E107" i="7"/>
  <c r="D19" i="7"/>
  <c r="C229" i="7"/>
  <c r="E544" i="7"/>
  <c r="I272" i="7"/>
  <c r="D46" i="7"/>
  <c r="B453" i="7"/>
  <c r="D494" i="7"/>
  <c r="D353" i="7"/>
  <c r="I168" i="7"/>
  <c r="D406" i="7"/>
  <c r="C482" i="7"/>
  <c r="D515" i="7"/>
  <c r="B431" i="7"/>
  <c r="H307" i="7"/>
  <c r="F307" i="7" s="1"/>
  <c r="D247" i="7"/>
  <c r="C415" i="7"/>
  <c r="I184" i="7"/>
  <c r="E472" i="7"/>
  <c r="H279" i="7"/>
  <c r="D301" i="7"/>
  <c r="A281" i="7"/>
  <c r="A513" i="7"/>
  <c r="I194" i="7"/>
  <c r="D459" i="7"/>
  <c r="D151" i="7"/>
  <c r="D412" i="7"/>
  <c r="A20" i="7"/>
  <c r="E362" i="7"/>
  <c r="I302" i="7"/>
  <c r="C391" i="7"/>
  <c r="H477" i="7"/>
  <c r="C28" i="7"/>
  <c r="B234" i="7"/>
  <c r="C533" i="7"/>
  <c r="H420" i="7"/>
  <c r="F420" i="7" s="1"/>
  <c r="H80" i="7"/>
  <c r="E437" i="7"/>
  <c r="B449" i="7"/>
  <c r="E601" i="7"/>
  <c r="I338" i="7"/>
  <c r="E285" i="7"/>
  <c r="C145" i="7"/>
  <c r="I224" i="7"/>
  <c r="B159" i="7"/>
  <c r="E561" i="7"/>
  <c r="H155" i="7"/>
  <c r="I225" i="7"/>
  <c r="D590" i="7"/>
  <c r="I463" i="7"/>
  <c r="I330" i="7"/>
  <c r="C266" i="7"/>
  <c r="I358" i="7"/>
  <c r="B404" i="7"/>
  <c r="D49" i="7"/>
  <c r="B378" i="7"/>
  <c r="I451" i="7"/>
  <c r="E229" i="7"/>
  <c r="I413" i="7"/>
  <c r="E507" i="7"/>
  <c r="E73" i="7"/>
  <c r="B342" i="7"/>
  <c r="A329" i="7"/>
  <c r="B356" i="7"/>
  <c r="I81" i="7"/>
  <c r="D402" i="7"/>
  <c r="H266" i="7"/>
  <c r="C352" i="7"/>
  <c r="I557" i="7"/>
  <c r="B18" i="7"/>
  <c r="I544" i="7"/>
  <c r="I66" i="7"/>
  <c r="H241" i="7"/>
  <c r="E379" i="7"/>
  <c r="E475" i="7"/>
  <c r="I243" i="7"/>
  <c r="C383" i="7"/>
  <c r="B376" i="7"/>
  <c r="B222" i="7"/>
  <c r="C353" i="7"/>
  <c r="E330" i="7"/>
  <c r="C58" i="7"/>
  <c r="A153" i="7"/>
  <c r="H190" i="7"/>
  <c r="A166" i="7"/>
  <c r="C273" i="7"/>
  <c r="E309" i="7"/>
  <c r="A484" i="7"/>
  <c r="I524" i="7"/>
  <c r="H392" i="7"/>
  <c r="F392" i="7" s="1"/>
  <c r="B208" i="7"/>
  <c r="E433" i="7"/>
  <c r="B391" i="7"/>
  <c r="H134" i="7"/>
  <c r="D221" i="7"/>
  <c r="A377" i="7"/>
  <c r="B381" i="7"/>
  <c r="A322" i="7"/>
  <c r="A455" i="7"/>
  <c r="C122" i="7"/>
  <c r="A483" i="7"/>
  <c r="A382" i="7"/>
  <c r="E221" i="7"/>
  <c r="A334" i="7"/>
  <c r="C590" i="7"/>
  <c r="D438" i="7"/>
  <c r="I455" i="7"/>
  <c r="B337" i="7"/>
  <c r="C394" i="7"/>
  <c r="C432" i="7"/>
  <c r="B401" i="7"/>
  <c r="E165" i="7"/>
  <c r="D368" i="7"/>
  <c r="E316" i="7"/>
  <c r="C331" i="7"/>
  <c r="D393" i="7"/>
  <c r="H322" i="7"/>
  <c r="A186" i="7"/>
  <c r="E99" i="7"/>
  <c r="A505" i="7"/>
  <c r="E436" i="7"/>
  <c r="B81" i="7"/>
  <c r="H156" i="7"/>
  <c r="A269" i="7"/>
  <c r="E352" i="7"/>
  <c r="I264" i="7"/>
  <c r="C80" i="7"/>
  <c r="A323" i="7"/>
  <c r="I82" i="7"/>
  <c r="E558" i="7"/>
  <c r="E83" i="7"/>
  <c r="B505" i="7"/>
  <c r="B385" i="7"/>
  <c r="B129" i="7"/>
  <c r="A240" i="7"/>
  <c r="D177" i="7"/>
  <c r="H529" i="7"/>
  <c r="F529" i="7" s="1"/>
  <c r="I469" i="7"/>
  <c r="H259" i="7"/>
  <c r="A583" i="7"/>
  <c r="I148" i="7"/>
  <c r="B570" i="7"/>
  <c r="B599" i="7"/>
  <c r="C38" i="7"/>
  <c r="E79" i="7"/>
  <c r="A87" i="7"/>
  <c r="B281" i="7"/>
  <c r="D110" i="7"/>
  <c r="H117" i="7"/>
  <c r="I108" i="7"/>
  <c r="B220" i="7"/>
  <c r="B27" i="7"/>
  <c r="C519" i="7"/>
  <c r="I250" i="7"/>
  <c r="E134" i="7"/>
  <c r="A70" i="7"/>
  <c r="I376" i="7"/>
  <c r="I173" i="7"/>
  <c r="H180" i="7"/>
  <c r="F180" i="7" s="1"/>
  <c r="I101" i="7"/>
  <c r="C302" i="7"/>
  <c r="I96" i="7"/>
  <c r="I393" i="7"/>
  <c r="D381" i="7"/>
  <c r="E180" i="7"/>
  <c r="B56" i="7"/>
  <c r="E596" i="7"/>
  <c r="D173" i="7"/>
  <c r="A486" i="7"/>
  <c r="C427" i="7"/>
  <c r="B305" i="7"/>
  <c r="D155" i="7"/>
  <c r="D234" i="7"/>
  <c r="C444" i="7"/>
  <c r="H57" i="7"/>
  <c r="A261" i="7"/>
  <c r="H327" i="7"/>
  <c r="D82" i="7"/>
  <c r="H29" i="7"/>
  <c r="A199" i="7"/>
  <c r="D348" i="7"/>
  <c r="A245" i="7"/>
  <c r="E173" i="7"/>
  <c r="I551" i="7"/>
  <c r="C570" i="7"/>
  <c r="A31" i="7"/>
  <c r="H234" i="7"/>
  <c r="B472" i="7"/>
  <c r="D456" i="7"/>
  <c r="H158" i="7"/>
  <c r="B491" i="7"/>
  <c r="I356" i="7"/>
  <c r="A18" i="7"/>
  <c r="D269" i="7"/>
  <c r="E268" i="7"/>
  <c r="D202" i="7"/>
  <c r="D180" i="7"/>
  <c r="E374" i="7"/>
  <c r="E465" i="7"/>
  <c r="D413" i="7"/>
  <c r="B410" i="7"/>
  <c r="D37" i="7"/>
  <c r="C234" i="7"/>
  <c r="E347" i="7"/>
  <c r="H466" i="7"/>
  <c r="F466" i="7" s="1"/>
  <c r="I553" i="7"/>
  <c r="A243" i="7"/>
  <c r="D429" i="7"/>
  <c r="D448" i="7"/>
  <c r="A211" i="7"/>
  <c r="E271" i="7"/>
  <c r="B415" i="7"/>
  <c r="C225" i="7"/>
  <c r="H104" i="7"/>
  <c r="A235" i="7"/>
  <c r="I299" i="7"/>
  <c r="A496" i="7"/>
  <c r="H580" i="7"/>
  <c r="F580" i="7" s="1"/>
  <c r="H37" i="7"/>
  <c r="F37" i="7" s="1"/>
  <c r="I402" i="7"/>
  <c r="D586" i="7"/>
  <c r="A304" i="7"/>
  <c r="C530" i="7"/>
  <c r="A22" i="7"/>
  <c r="A254" i="7"/>
  <c r="I216" i="7"/>
  <c r="B423" i="7"/>
  <c r="A263" i="7"/>
  <c r="H216" i="7"/>
  <c r="B265" i="7"/>
  <c r="I207" i="7"/>
  <c r="I310" i="7"/>
  <c r="I479" i="7"/>
  <c r="A325" i="7"/>
  <c r="A190" i="7"/>
  <c r="E333" i="7"/>
  <c r="A239" i="7"/>
  <c r="D395" i="7"/>
  <c r="H410" i="7"/>
  <c r="F410" i="7" s="1"/>
  <c r="D377" i="7"/>
  <c r="B450" i="7"/>
  <c r="A428" i="7"/>
  <c r="D596" i="7"/>
  <c r="C399" i="7"/>
  <c r="D389" i="7"/>
  <c r="E167" i="7"/>
  <c r="H423" i="7"/>
  <c r="C330" i="7"/>
  <c r="I412" i="7"/>
  <c r="B306" i="7"/>
  <c r="D87" i="7"/>
  <c r="C280" i="7"/>
  <c r="A559" i="7"/>
  <c r="I528" i="7"/>
  <c r="D206" i="7"/>
  <c r="E388" i="7"/>
  <c r="I445" i="7"/>
  <c r="E205" i="7"/>
  <c r="B494" i="7"/>
  <c r="D212" i="7"/>
  <c r="H382" i="7"/>
  <c r="F382" i="7" s="1"/>
  <c r="D316" i="7"/>
  <c r="A479" i="7"/>
  <c r="I27" i="7"/>
  <c r="A443" i="7"/>
  <c r="B347" i="7"/>
  <c r="H302" i="7"/>
  <c r="E466" i="7"/>
  <c r="B172" i="7"/>
  <c r="A45" i="7"/>
  <c r="I30" i="7"/>
  <c r="H96" i="7"/>
  <c r="H516" i="7"/>
  <c r="F516" i="7" s="1"/>
  <c r="D404" i="7"/>
  <c r="H517" i="7"/>
  <c r="F517" i="7" s="1"/>
  <c r="B291" i="7"/>
  <c r="E265" i="7"/>
  <c r="D287" i="7"/>
  <c r="H167" i="7"/>
  <c r="E477" i="7"/>
  <c r="H310" i="7"/>
  <c r="C323" i="7"/>
  <c r="A398" i="7"/>
  <c r="D311" i="7"/>
  <c r="A259" i="7"/>
  <c r="D454" i="7"/>
  <c r="B352" i="7"/>
  <c r="E302" i="7"/>
  <c r="I343" i="7"/>
  <c r="B475" i="7"/>
  <c r="A148" i="7"/>
  <c r="H329" i="7"/>
  <c r="A138" i="7"/>
  <c r="D352" i="7"/>
  <c r="H253" i="7"/>
  <c r="I103" i="7"/>
  <c r="A466" i="7"/>
  <c r="D357" i="7"/>
  <c r="D598" i="7"/>
  <c r="D367" i="7"/>
  <c r="H587" i="7"/>
  <c r="F587" i="7" s="1"/>
  <c r="E399" i="7"/>
  <c r="E278" i="7"/>
  <c r="H338" i="7"/>
  <c r="H230" i="7"/>
  <c r="B478" i="7"/>
  <c r="E394" i="7"/>
  <c r="B316" i="7"/>
  <c r="E320" i="7"/>
  <c r="D144" i="7"/>
  <c r="D592" i="7"/>
  <c r="A372" i="7"/>
  <c r="A355" i="7"/>
  <c r="A182" i="7"/>
  <c r="C121" i="7"/>
  <c r="H196" i="7"/>
  <c r="H205" i="7"/>
  <c r="F205" i="7" s="1"/>
  <c r="H331" i="7"/>
  <c r="A118" i="7"/>
  <c r="B161" i="7"/>
  <c r="D170" i="7"/>
  <c r="B163" i="7"/>
  <c r="E218" i="7"/>
  <c r="A215" i="7"/>
  <c r="C285" i="7"/>
  <c r="E85" i="7"/>
  <c r="C113" i="7"/>
  <c r="D203" i="7"/>
  <c r="I259" i="7"/>
  <c r="B412" i="7"/>
  <c r="D21" i="7"/>
  <c r="D80" i="7"/>
  <c r="B314" i="7"/>
  <c r="A84" i="7"/>
  <c r="E567" i="7"/>
  <c r="C246" i="7"/>
  <c r="C104" i="7"/>
  <c r="C545" i="7"/>
  <c r="E305" i="7"/>
  <c r="C32" i="7"/>
  <c r="C263" i="7"/>
  <c r="C573" i="7"/>
  <c r="A535" i="7"/>
  <c r="A110" i="7"/>
  <c r="B428" i="7"/>
  <c r="E413" i="7"/>
  <c r="A464" i="7"/>
  <c r="D79" i="7"/>
  <c r="C498" i="7"/>
  <c r="E425" i="7"/>
  <c r="D452" i="7"/>
  <c r="H335" i="7"/>
  <c r="I292" i="7"/>
  <c r="C492" i="7"/>
  <c r="D111" i="7"/>
  <c r="E20" i="7"/>
  <c r="H292" i="7"/>
  <c r="A24" i="7"/>
  <c r="H21" i="7"/>
  <c r="E189" i="7"/>
  <c r="H492" i="7"/>
  <c r="F492" i="7" s="1"/>
  <c r="C407" i="7"/>
  <c r="D291" i="7"/>
  <c r="B250" i="7"/>
  <c r="H25" i="7"/>
  <c r="F25" i="7" s="1"/>
  <c r="I386" i="7"/>
  <c r="H364" i="7"/>
  <c r="F364" i="7" s="1"/>
  <c r="H394" i="7"/>
  <c r="F394" i="7" s="1"/>
  <c r="C371" i="7"/>
  <c r="B259" i="7"/>
  <c r="I354" i="7"/>
  <c r="D363" i="7"/>
  <c r="I439" i="7"/>
  <c r="A339" i="7"/>
  <c r="B141" i="7"/>
  <c r="A318" i="7"/>
  <c r="I561" i="7"/>
  <c r="A343" i="7"/>
  <c r="I165" i="7"/>
  <c r="A435" i="7"/>
  <c r="I374" i="7"/>
  <c r="D424" i="7"/>
  <c r="A51" i="7"/>
  <c r="C510" i="7"/>
  <c r="E541" i="7"/>
  <c r="H314" i="7"/>
  <c r="F314" i="7" s="1"/>
  <c r="E148" i="7"/>
  <c r="D600" i="7"/>
  <c r="A28" i="7"/>
  <c r="H136" i="7"/>
  <c r="D120" i="7"/>
  <c r="D25" i="7"/>
  <c r="C408" i="7"/>
  <c r="D320" i="7"/>
  <c r="I373" i="7"/>
  <c r="D383" i="7"/>
  <c r="H222" i="7"/>
  <c r="B245" i="7"/>
  <c r="A204" i="7"/>
  <c r="H146" i="7"/>
  <c r="F146" i="7" s="1"/>
  <c r="B126" i="7"/>
  <c r="D571" i="7"/>
  <c r="I287" i="7"/>
  <c r="I256" i="7"/>
  <c r="I477" i="7"/>
  <c r="C217" i="7"/>
  <c r="B332" i="7"/>
  <c r="A143" i="7"/>
  <c r="C92" i="7"/>
  <c r="B72" i="7"/>
  <c r="D476" i="7"/>
  <c r="H553" i="7"/>
  <c r="C412" i="7"/>
  <c r="C583" i="7"/>
  <c r="B102" i="7"/>
  <c r="B446" i="7"/>
  <c r="I109" i="7"/>
  <c r="B402" i="7"/>
  <c r="B357" i="7"/>
  <c r="D273" i="7"/>
  <c r="E369" i="7"/>
  <c r="C479" i="7"/>
  <c r="I219" i="7"/>
  <c r="C424" i="7"/>
  <c r="D300" i="7"/>
  <c r="E537" i="7"/>
  <c r="A601" i="7"/>
  <c r="I454" i="7"/>
  <c r="D535" i="7"/>
  <c r="I550" i="7"/>
  <c r="C98" i="7"/>
  <c r="D326" i="7"/>
  <c r="E444" i="7"/>
  <c r="B274" i="7"/>
  <c r="H356" i="7"/>
  <c r="B459" i="7"/>
  <c r="I266" i="7"/>
  <c r="I322" i="7"/>
  <c r="B309" i="7"/>
  <c r="H198" i="7"/>
  <c r="F198" i="7" s="1"/>
  <c r="H448" i="7"/>
  <c r="B180" i="7"/>
  <c r="E187" i="7"/>
  <c r="E153" i="7"/>
  <c r="B398" i="7"/>
  <c r="I427" i="7"/>
  <c r="D219" i="7"/>
  <c r="B377" i="7"/>
  <c r="E400" i="7"/>
  <c r="E353" i="7"/>
  <c r="I209" i="7"/>
  <c r="H217" i="7"/>
  <c r="F217" i="7" s="1"/>
  <c r="D336" i="7"/>
  <c r="A193" i="7"/>
  <c r="B87" i="7"/>
  <c r="C357" i="7"/>
  <c r="B422" i="7"/>
  <c r="A169" i="7"/>
  <c r="A115" i="7"/>
  <c r="I436" i="7"/>
  <c r="B442" i="7"/>
  <c r="A552" i="7"/>
  <c r="I437" i="7"/>
  <c r="H257" i="7"/>
  <c r="I405" i="7"/>
  <c r="I526" i="7"/>
  <c r="E365" i="7"/>
  <c r="C292" i="7"/>
  <c r="I560" i="7"/>
  <c r="I178" i="7"/>
  <c r="E88" i="7"/>
  <c r="I254" i="7"/>
  <c r="A433" i="7"/>
  <c r="B136" i="7"/>
  <c r="E215" i="7"/>
  <c r="H229" i="7"/>
  <c r="E499" i="7"/>
  <c r="C256" i="7"/>
  <c r="I189" i="7"/>
  <c r="B192" i="7"/>
  <c r="C226" i="7"/>
  <c r="I236" i="7"/>
  <c r="I258" i="7"/>
  <c r="A337" i="7"/>
  <c r="H400" i="7"/>
  <c r="A566" i="7"/>
  <c r="H179" i="7"/>
  <c r="F179" i="7" s="1"/>
  <c r="A35" i="7"/>
  <c r="I594" i="7"/>
  <c r="C82" i="7"/>
  <c r="H582" i="7"/>
  <c r="F582" i="7" s="1"/>
  <c r="E414" i="7"/>
  <c r="D520" i="7"/>
  <c r="H467" i="7"/>
  <c r="I181" i="7"/>
  <c r="H150" i="7"/>
  <c r="F150" i="7" s="1"/>
  <c r="A227" i="7"/>
  <c r="I383" i="7"/>
  <c r="C178" i="7"/>
  <c r="E197" i="7"/>
  <c r="B317" i="7"/>
  <c r="B64" i="7"/>
  <c r="D201" i="7"/>
  <c r="H20" i="7"/>
  <c r="F20" i="7" s="1"/>
  <c r="H293" i="7"/>
  <c r="H189" i="7"/>
  <c r="E159" i="7"/>
  <c r="E442" i="7"/>
  <c r="H426" i="7"/>
  <c r="C381" i="7"/>
  <c r="B292" i="7"/>
  <c r="H248" i="7"/>
  <c r="E261" i="7"/>
  <c r="I473" i="7"/>
  <c r="E378" i="7"/>
  <c r="D268" i="7"/>
  <c r="D198" i="7"/>
  <c r="D420" i="7"/>
  <c r="C142" i="7"/>
  <c r="D486" i="7"/>
  <c r="H380" i="7"/>
  <c r="F380" i="7" s="1"/>
  <c r="B438" i="7"/>
  <c r="B154" i="7"/>
  <c r="D284" i="7"/>
  <c r="H583" i="7"/>
  <c r="F583" i="7" s="1"/>
  <c r="H264" i="7"/>
  <c r="F264" i="7" s="1"/>
  <c r="B561" i="7"/>
  <c r="B448" i="7"/>
  <c r="D411" i="7"/>
  <c r="I430" i="7"/>
  <c r="H244" i="7"/>
  <c r="I525" i="7"/>
  <c r="I196" i="7"/>
  <c r="A140" i="7"/>
  <c r="H342" i="7"/>
  <c r="B586" i="7"/>
  <c r="I596" i="7"/>
  <c r="F596" i="7" s="1"/>
  <c r="I203" i="7"/>
  <c r="D403" i="7"/>
  <c r="H94" i="7"/>
  <c r="F94" i="7" s="1"/>
  <c r="D169" i="7"/>
  <c r="B588" i="7"/>
  <c r="A594" i="7"/>
  <c r="D427" i="7"/>
  <c r="H224" i="7"/>
  <c r="F224" i="7" s="1"/>
  <c r="B79" i="7"/>
  <c r="H458" i="7"/>
  <c r="F458" i="7" s="1"/>
  <c r="C196" i="7"/>
  <c r="C181" i="7"/>
  <c r="I406" i="7"/>
  <c r="B89" i="7"/>
  <c r="A72" i="7"/>
  <c r="E487" i="7"/>
  <c r="H23" i="7"/>
  <c r="A375" i="7"/>
  <c r="I509" i="7"/>
  <c r="C387" i="7"/>
  <c r="A185" i="7"/>
  <c r="E311" i="7"/>
  <c r="D297" i="7"/>
  <c r="C130" i="7"/>
  <c r="I154" i="7"/>
  <c r="H375" i="7"/>
  <c r="F375" i="7" s="1"/>
  <c r="E315" i="7"/>
  <c r="B225" i="7"/>
  <c r="E211" i="7"/>
  <c r="I269" i="7"/>
  <c r="H255" i="7"/>
  <c r="H351" i="7"/>
  <c r="F351" i="7" s="1"/>
  <c r="I72" i="7"/>
  <c r="D461" i="7"/>
  <c r="D101" i="7"/>
  <c r="C64" i="7"/>
  <c r="D204" i="7"/>
  <c r="H315" i="7"/>
  <c r="E21" i="7"/>
  <c r="I253" i="7"/>
  <c r="C237" i="7"/>
  <c r="D184" i="7"/>
  <c r="C116" i="7"/>
  <c r="B32" i="7"/>
  <c r="D398" i="7"/>
  <c r="B45" i="7"/>
  <c r="A280" i="7"/>
  <c r="I41" i="7"/>
  <c r="D519" i="7"/>
  <c r="A40" i="7"/>
  <c r="E15" i="7"/>
  <c r="C297" i="7"/>
  <c r="C333" i="7"/>
  <c r="B467" i="7"/>
  <c r="H357" i="7"/>
  <c r="F357" i="7" s="1"/>
  <c r="B201" i="7"/>
  <c r="I286" i="7"/>
  <c r="B298" i="7"/>
  <c r="B58" i="7"/>
  <c r="A23" i="7"/>
  <c r="E131" i="7"/>
  <c r="H42" i="7"/>
  <c r="E592" i="7"/>
  <c r="E291" i="7"/>
  <c r="D119" i="7"/>
  <c r="C151" i="7"/>
  <c r="B577" i="7"/>
  <c r="D359" i="7"/>
  <c r="A336" i="7"/>
  <c r="C252" i="7"/>
  <c r="H454" i="7"/>
  <c r="F454" i="7" s="1"/>
  <c r="B150" i="7"/>
  <c r="A472" i="7"/>
  <c r="C97" i="7"/>
  <c r="D275" i="7"/>
  <c r="D277" i="7"/>
  <c r="A441" i="7"/>
  <c r="A194" i="7"/>
  <c r="B39" i="7"/>
  <c r="I171" i="7"/>
  <c r="D192" i="7"/>
  <c r="D546" i="7"/>
  <c r="D199" i="7"/>
  <c r="D418" i="7"/>
  <c r="E386" i="7"/>
  <c r="H399" i="7"/>
  <c r="B52" i="7"/>
  <c r="D399" i="7"/>
  <c r="E372" i="7"/>
  <c r="H412" i="7"/>
  <c r="I327" i="7"/>
  <c r="I545" i="7"/>
  <c r="C223" i="7"/>
  <c r="A98" i="7"/>
  <c r="A482" i="7"/>
  <c r="I532" i="7"/>
  <c r="A480" i="7"/>
  <c r="H46" i="7"/>
  <c r="F46" i="7" s="1"/>
  <c r="I485" i="7"/>
  <c r="C441" i="7"/>
  <c r="A502" i="7"/>
  <c r="D64" i="7"/>
  <c r="I575" i="7"/>
  <c r="D26" i="7"/>
  <c r="H148" i="7"/>
  <c r="F148" i="7" s="1"/>
  <c r="D376" i="7"/>
  <c r="I200" i="7"/>
  <c r="I515" i="7"/>
  <c r="H379" i="7"/>
  <c r="A405" i="7"/>
  <c r="C361" i="7"/>
  <c r="B353" i="7"/>
  <c r="D594" i="7"/>
  <c r="E329" i="7"/>
  <c r="E427" i="7"/>
  <c r="H93" i="7"/>
  <c r="F93" i="7" s="1"/>
  <c r="A342" i="7"/>
  <c r="H451" i="7"/>
  <c r="E590" i="7"/>
  <c r="E199" i="7"/>
  <c r="A301" i="7"/>
  <c r="A408" i="7"/>
  <c r="C334" i="7"/>
  <c r="I244" i="7"/>
  <c r="A158" i="7"/>
  <c r="E206" i="7"/>
  <c r="E355" i="7"/>
  <c r="D479" i="7"/>
  <c r="C443" i="7"/>
  <c r="A465" i="7"/>
  <c r="E111" i="7"/>
  <c r="C402" i="7"/>
  <c r="I295" i="7"/>
  <c r="B112" i="7"/>
  <c r="I192" i="7"/>
  <c r="H585" i="7"/>
  <c r="A278" i="7"/>
  <c r="A390" i="7"/>
  <c r="D365" i="7"/>
  <c r="A577" i="7"/>
  <c r="B454" i="7"/>
  <c r="C166" i="7"/>
  <c r="E443" i="7"/>
  <c r="H81" i="7"/>
  <c r="F81" i="7" s="1"/>
  <c r="B362" i="7"/>
  <c r="D99" i="7"/>
  <c r="B525" i="7"/>
  <c r="I70" i="7"/>
  <c r="I263" i="7"/>
  <c r="I228" i="7"/>
  <c r="B280" i="7"/>
  <c r="C339" i="7"/>
  <c r="H381" i="7"/>
  <c r="F381" i="7" s="1"/>
  <c r="I548" i="7"/>
  <c r="C556" i="7"/>
  <c r="A315" i="7"/>
  <c r="B349" i="7"/>
  <c r="C182" i="7"/>
  <c r="E301" i="7"/>
  <c r="E190" i="7"/>
  <c r="D107" i="7"/>
  <c r="B507" i="7"/>
  <c r="H484" i="7"/>
  <c r="F484" i="7" s="1"/>
  <c r="C59" i="7"/>
  <c r="E392" i="7"/>
  <c r="H309" i="7"/>
  <c r="F309" i="7" s="1"/>
  <c r="C287" i="7"/>
  <c r="B358" i="7"/>
  <c r="B553" i="7"/>
  <c r="A488" i="7"/>
  <c r="H160" i="7"/>
  <c r="A162" i="7"/>
  <c r="E448" i="7"/>
  <c r="E571" i="7"/>
  <c r="A453" i="7"/>
  <c r="C354" i="7"/>
  <c r="B335" i="7"/>
  <c r="A562" i="7"/>
  <c r="A415" i="7"/>
  <c r="I425" i="7"/>
  <c r="C326" i="7"/>
  <c r="A161" i="7"/>
  <c r="I450" i="7"/>
  <c r="D484" i="7"/>
  <c r="I429" i="7"/>
  <c r="I481" i="7"/>
  <c r="H83" i="7"/>
  <c r="F83" i="7" s="1"/>
  <c r="I305" i="7"/>
  <c r="I116" i="7"/>
  <c r="E382" i="7"/>
  <c r="H408" i="7"/>
  <c r="F408" i="7" s="1"/>
  <c r="B67" i="7"/>
  <c r="C341" i="7"/>
  <c r="H16" i="7"/>
  <c r="I277" i="7"/>
  <c r="D223" i="7"/>
  <c r="A90" i="7"/>
  <c r="I87" i="7"/>
  <c r="E288" i="7"/>
  <c r="E142" i="7"/>
  <c r="A103" i="7"/>
  <c r="I69" i="7"/>
  <c r="H186" i="7"/>
  <c r="H249" i="7"/>
  <c r="B519" i="7"/>
  <c r="E426" i="7"/>
  <c r="H343" i="7"/>
  <c r="H539" i="7"/>
  <c r="A396" i="7"/>
  <c r="D115" i="7"/>
  <c r="C271" i="7"/>
  <c r="B233" i="7"/>
  <c r="E488" i="7"/>
  <c r="C259" i="7"/>
  <c r="B270" i="7"/>
  <c r="D106" i="7"/>
  <c r="E482" i="7"/>
  <c r="E209" i="7"/>
  <c r="H344" i="7"/>
  <c r="F344" i="7" s="1"/>
  <c r="I396" i="7"/>
  <c r="H395" i="7"/>
  <c r="A42" i="7"/>
  <c r="A332" i="7"/>
  <c r="E143" i="7"/>
  <c r="H14" i="7"/>
  <c r="F14" i="7" s="1"/>
  <c r="C54" i="7"/>
  <c r="C373" i="7"/>
  <c r="C289" i="7"/>
  <c r="E468" i="7"/>
  <c r="D134" i="7"/>
  <c r="E421" i="7"/>
  <c r="B455" i="7"/>
  <c r="A209" i="7"/>
  <c r="A246" i="7"/>
  <c r="C202" i="7"/>
  <c r="A233" i="7"/>
  <c r="C478" i="7"/>
  <c r="B47" i="7"/>
  <c r="B264" i="7"/>
  <c r="D271" i="7"/>
  <c r="D147" i="7"/>
  <c r="H447" i="7"/>
  <c r="F447" i="7" s="1"/>
  <c r="H276" i="7"/>
  <c r="C577" i="7"/>
  <c r="E270" i="7"/>
  <c r="A368" i="7"/>
  <c r="D349" i="7"/>
  <c r="D453" i="7"/>
  <c r="C141" i="7"/>
  <c r="E146" i="7"/>
  <c r="A14" i="7"/>
  <c r="B190" i="7"/>
  <c r="C390" i="7"/>
  <c r="H352" i="7"/>
  <c r="F352" i="7" s="1"/>
  <c r="E324" i="7"/>
  <c r="D48" i="7"/>
  <c r="C282" i="7"/>
  <c r="C550" i="7"/>
  <c r="C430" i="7"/>
  <c r="E366" i="7"/>
  <c r="E430" i="7"/>
  <c r="C185" i="7"/>
  <c r="A598" i="7"/>
  <c r="E104" i="7"/>
  <c r="C242" i="7"/>
  <c r="I120" i="7"/>
  <c r="C213" i="7"/>
  <c r="C306" i="7"/>
  <c r="H304" i="7"/>
  <c r="F304" i="7" s="1"/>
  <c r="D451" i="7"/>
  <c r="A529" i="7"/>
  <c r="D118" i="7"/>
  <c r="E276" i="7"/>
  <c r="I153" i="7"/>
  <c r="A144" i="7"/>
  <c r="H31" i="7"/>
  <c r="F31" i="7" s="1"/>
  <c r="D549" i="7"/>
  <c r="I350" i="7"/>
  <c r="D231" i="7"/>
  <c r="H299" i="7"/>
  <c r="A409" i="7"/>
  <c r="E525" i="7"/>
  <c r="E151" i="7"/>
  <c r="D419" i="7"/>
  <c r="B262" i="7"/>
  <c r="C293" i="7"/>
  <c r="D375" i="7"/>
  <c r="C204" i="7"/>
  <c r="H233" i="7"/>
  <c r="B591" i="7"/>
  <c r="A393" i="7"/>
  <c r="I282" i="7"/>
  <c r="H285" i="7"/>
  <c r="F285" i="7" s="1"/>
  <c r="I85" i="7"/>
  <c r="D562" i="7"/>
  <c r="D166" i="7"/>
  <c r="B497" i="7"/>
  <c r="I56" i="7"/>
  <c r="D290" i="7"/>
  <c r="H214" i="7"/>
  <c r="H532" i="7"/>
  <c r="C163" i="7"/>
  <c r="A27" i="7"/>
  <c r="E191" i="7"/>
  <c r="H54" i="7"/>
  <c r="F54" i="7" s="1"/>
  <c r="B90" i="7"/>
  <c r="A362" i="7"/>
  <c r="A78" i="7"/>
  <c r="C188" i="7"/>
  <c r="A427" i="7"/>
  <c r="B177" i="7"/>
  <c r="H210" i="7"/>
  <c r="I155" i="7"/>
  <c r="I133" i="7"/>
  <c r="E263" i="7"/>
  <c r="I238" i="7"/>
  <c r="A121" i="7"/>
  <c r="H321" i="7"/>
  <c r="B121" i="7"/>
  <c r="E57" i="7"/>
  <c r="I126" i="7"/>
  <c r="B311" i="7"/>
  <c r="D492" i="7"/>
  <c r="H182" i="7"/>
  <c r="F182" i="7" s="1"/>
  <c r="A508" i="7"/>
  <c r="C384" i="7"/>
  <c r="E370" i="7"/>
  <c r="H457" i="7"/>
  <c r="F457" i="7" s="1"/>
  <c r="C581" i="7"/>
  <c r="D141" i="7"/>
  <c r="C47" i="7"/>
  <c r="A293" i="7"/>
  <c r="B327" i="7"/>
  <c r="H111" i="7"/>
  <c r="B360" i="7"/>
  <c r="I495" i="7"/>
  <c r="E416" i="7"/>
  <c r="H68" i="7"/>
  <c r="F68" i="7" s="1"/>
  <c r="B393" i="7"/>
  <c r="B508" i="7"/>
  <c r="H273" i="7"/>
  <c r="F273" i="7" s="1"/>
  <c r="B59" i="7"/>
  <c r="H225" i="7"/>
  <c r="F225" i="7" s="1"/>
  <c r="E401" i="7"/>
  <c r="H38" i="7"/>
  <c r="F38" i="7" s="1"/>
  <c r="B390" i="7"/>
  <c r="H278" i="7"/>
  <c r="H577" i="7"/>
  <c r="F577" i="7" s="1"/>
  <c r="D532" i="7"/>
  <c r="A391" i="7"/>
  <c r="C205" i="7"/>
  <c r="E445" i="7"/>
  <c r="I170" i="7"/>
  <c r="C114" i="7"/>
  <c r="D344" i="7"/>
  <c r="C466" i="7"/>
  <c r="A210" i="7"/>
  <c r="H579" i="7"/>
  <c r="F579" i="7" s="1"/>
  <c r="B368" i="7"/>
  <c r="C189" i="7"/>
  <c r="H373" i="7"/>
  <c r="I187" i="7"/>
  <c r="C411" i="7"/>
  <c r="B522" i="7"/>
  <c r="B421" i="7"/>
  <c r="E356" i="7"/>
  <c r="H187" i="7"/>
  <c r="A191" i="7"/>
  <c r="E441" i="7"/>
  <c r="H337" i="7"/>
  <c r="F337" i="7" s="1"/>
  <c r="D468" i="7"/>
  <c r="D185" i="7"/>
  <c r="H523" i="7"/>
  <c r="H547" i="7"/>
  <c r="F547" i="7" s="1"/>
  <c r="E510" i="7"/>
  <c r="A189" i="7"/>
  <c r="A470" i="7"/>
  <c r="I341" i="7"/>
  <c r="E440" i="7"/>
  <c r="C90" i="7"/>
  <c r="D462" i="7"/>
  <c r="E485" i="7"/>
  <c r="H368" i="7"/>
  <c r="F368" i="7" s="1"/>
  <c r="I129" i="7"/>
  <c r="A416" i="7"/>
  <c r="H250" i="7"/>
  <c r="E135" i="7"/>
  <c r="B437" i="7"/>
  <c r="C278" i="7"/>
  <c r="D276" i="7"/>
  <c r="E412" i="7"/>
  <c r="C363" i="7"/>
  <c r="B123" i="7"/>
  <c r="B456" i="7"/>
  <c r="H77" i="7"/>
  <c r="D246" i="7"/>
  <c r="A587" i="7"/>
  <c r="A501" i="7"/>
  <c r="B369" i="7"/>
  <c r="D16" i="7"/>
  <c r="C260" i="7"/>
  <c r="I342" i="7"/>
  <c r="I397" i="7"/>
  <c r="B301" i="7"/>
  <c r="E98" i="7"/>
  <c r="E451" i="7"/>
  <c r="I223" i="7"/>
  <c r="B68" i="7"/>
  <c r="H366" i="7"/>
  <c r="F366" i="7" s="1"/>
  <c r="E186" i="7"/>
  <c r="E220" i="7"/>
  <c r="E33" i="7"/>
  <c r="E231" i="7"/>
  <c r="E210" i="7"/>
  <c r="C74" i="7"/>
  <c r="D340" i="7"/>
  <c r="D578" i="7"/>
  <c r="B209" i="7"/>
  <c r="B492" i="7"/>
  <c r="C214" i="7"/>
  <c r="I24" i="7"/>
  <c r="D135" i="7"/>
  <c r="E19" i="7"/>
  <c r="B182" i="7"/>
  <c r="H74" i="7"/>
  <c r="F74" i="7" s="1"/>
  <c r="H300" i="7"/>
  <c r="F300" i="7" s="1"/>
  <c r="I490" i="7"/>
  <c r="C343" i="7"/>
  <c r="E121" i="7"/>
  <c r="A312" i="7"/>
  <c r="A397" i="7"/>
  <c r="E359" i="7"/>
  <c r="A317" i="7"/>
  <c r="I498" i="7"/>
  <c r="I395" i="7"/>
  <c r="D278" i="7"/>
  <c r="E327" i="7"/>
  <c r="C395" i="7"/>
  <c r="I496" i="7"/>
  <c r="D514" i="7"/>
  <c r="B113" i="7"/>
  <c r="I593" i="7"/>
  <c r="E139" i="7"/>
  <c r="B419" i="7"/>
  <c r="H546" i="7"/>
  <c r="I384" i="7"/>
  <c r="A473" i="7"/>
  <c r="I378" i="7"/>
  <c r="H213" i="7"/>
  <c r="F213" i="7" s="1"/>
  <c r="D431" i="7"/>
  <c r="D472" i="7"/>
  <c r="I283" i="7"/>
  <c r="A446" i="7"/>
  <c r="D175" i="7"/>
  <c r="D188" i="7"/>
  <c r="H543" i="7"/>
  <c r="F543" i="7" s="1"/>
  <c r="A504" i="7"/>
  <c r="F255" i="7" l="1"/>
  <c r="F96" i="7"/>
  <c r="F247" i="7"/>
  <c r="F311" i="7"/>
  <c r="F271" i="7"/>
  <c r="F206" i="7"/>
  <c r="F294" i="7"/>
  <c r="F197" i="7"/>
  <c r="F91" i="7"/>
  <c r="F186" i="7"/>
  <c r="F71" i="7"/>
  <c r="F250" i="7"/>
  <c r="F156" i="7"/>
  <c r="F453" i="7"/>
  <c r="F88" i="7"/>
  <c r="F370" i="7"/>
  <c r="F121" i="7"/>
  <c r="F199" i="7"/>
  <c r="F52" i="7"/>
  <c r="F76" i="7"/>
  <c r="F504" i="7"/>
  <c r="F34" i="7"/>
  <c r="F501" i="7"/>
  <c r="F519" i="7"/>
  <c r="F446" i="7"/>
  <c r="F29" i="7"/>
  <c r="F553" i="7"/>
  <c r="F302" i="7"/>
  <c r="F559" i="7"/>
  <c r="F89" i="7"/>
  <c r="F477" i="7"/>
  <c r="F301" i="7"/>
  <c r="F284" i="7"/>
  <c r="F24" i="7"/>
  <c r="F440" i="7"/>
  <c r="F348" i="7"/>
  <c r="F140" i="7"/>
  <c r="F360" i="7"/>
  <c r="F367" i="7"/>
  <c r="F62" i="7"/>
  <c r="F181" i="7"/>
  <c r="F251" i="7"/>
  <c r="F33" i="7"/>
  <c r="F425" i="7"/>
  <c r="F574" i="7"/>
  <c r="F86" i="7"/>
  <c r="F340" i="7"/>
  <c r="F278" i="7"/>
  <c r="F329" i="7"/>
  <c r="F202" i="7"/>
  <c r="F233" i="7"/>
  <c r="F210" i="7"/>
  <c r="F299" i="7"/>
  <c r="F539" i="7"/>
  <c r="F585" i="7"/>
  <c r="F448" i="7"/>
  <c r="F327" i="7"/>
  <c r="F241" i="7"/>
  <c r="F151" i="7"/>
  <c r="F386" i="7"/>
  <c r="F354" i="7"/>
  <c r="F132" i="7"/>
  <c r="F99" i="7"/>
  <c r="F127" i="7"/>
  <c r="F506" i="7"/>
  <c r="F172" i="7"/>
  <c r="F133" i="7"/>
  <c r="F154" i="7"/>
  <c r="F455" i="7"/>
  <c r="F390" i="7"/>
  <c r="F393" i="7"/>
  <c r="F315" i="7"/>
  <c r="F211" i="7"/>
  <c r="F145" i="7"/>
  <c r="F187" i="7"/>
  <c r="F248" i="7"/>
  <c r="F111" i="7"/>
  <c r="F546" i="7"/>
  <c r="F379" i="7"/>
  <c r="F331" i="7"/>
  <c r="F104" i="7"/>
  <c r="F134" i="7"/>
  <c r="F288" i="7"/>
  <c r="F161" i="7"/>
  <c r="F106" i="7"/>
  <c r="F434" i="7"/>
  <c r="F40" i="7"/>
  <c r="F584" i="7"/>
  <c r="F245" i="7"/>
  <c r="F222" i="7"/>
  <c r="F117" i="7"/>
  <c r="F428" i="7"/>
  <c r="F461" i="7"/>
  <c r="F536" i="7"/>
  <c r="F562" i="7"/>
  <c r="F160" i="7"/>
  <c r="F229" i="7"/>
  <c r="F226" i="7"/>
  <c r="F572" i="7"/>
  <c r="F131" i="7"/>
  <c r="F359" i="7"/>
  <c r="F293" i="7"/>
  <c r="F230" i="7"/>
  <c r="F310" i="7"/>
  <c r="F126" i="7"/>
  <c r="F192" i="7"/>
  <c r="F349" i="7"/>
  <c r="F374" i="7"/>
  <c r="F200" i="7"/>
  <c r="F545" i="7"/>
  <c r="F100" i="7"/>
  <c r="F114" i="7"/>
  <c r="F387" i="7"/>
  <c r="F246" i="7"/>
  <c r="F201" i="7"/>
  <c r="F90" i="7"/>
  <c r="F535" i="7"/>
  <c r="F498" i="7"/>
  <c r="F462" i="7"/>
  <c r="F193" i="7"/>
  <c r="F450" i="7"/>
  <c r="F488" i="7"/>
  <c r="F589" i="7"/>
  <c r="F556" i="7"/>
  <c r="F463" i="7"/>
  <c r="F402" i="7"/>
  <c r="F537" i="7"/>
  <c r="F365" i="7"/>
  <c r="F493" i="7"/>
  <c r="F196" i="7"/>
  <c r="F514" i="7"/>
  <c r="F244" i="7"/>
  <c r="F266" i="7"/>
  <c r="F421" i="7"/>
  <c r="F173" i="7"/>
  <c r="F272" i="7"/>
  <c r="F389" i="7"/>
  <c r="F215" i="7"/>
  <c r="F183" i="7"/>
  <c r="F221" i="7"/>
  <c r="F55" i="7"/>
  <c r="F189" i="7"/>
  <c r="F435" i="7"/>
  <c r="F593" i="7"/>
  <c r="F82" i="7"/>
  <c r="F471" i="7"/>
  <c r="F433" i="7"/>
  <c r="F321" i="7"/>
  <c r="F451" i="7"/>
  <c r="F399" i="7"/>
  <c r="F42" i="7"/>
  <c r="F342" i="7"/>
  <c r="F21" i="7"/>
  <c r="F253" i="7"/>
  <c r="F167" i="7"/>
  <c r="F423" i="7"/>
  <c r="F57" i="7"/>
  <c r="F155" i="7"/>
  <c r="F524" i="7"/>
  <c r="F561" i="7"/>
  <c r="F97" i="7"/>
  <c r="F35" i="7"/>
  <c r="F520" i="7"/>
  <c r="F75" i="7"/>
  <c r="F102" i="7"/>
  <c r="F142" i="7"/>
  <c r="F472" i="7"/>
  <c r="F396" i="7"/>
  <c r="F194" i="7"/>
  <c r="F297" i="7"/>
  <c r="F207" i="7"/>
  <c r="F128" i="7"/>
  <c r="F465" i="7"/>
  <c r="F191" i="7"/>
  <c r="F339" i="7"/>
  <c r="F441" i="7"/>
  <c r="F168" i="7"/>
  <c r="F141" i="7"/>
  <c r="F303" i="7"/>
  <c r="F185" i="7"/>
  <c r="F243" i="7"/>
  <c r="F169" i="7"/>
  <c r="F427" i="7"/>
  <c r="F557" i="7"/>
  <c r="F361" i="7"/>
  <c r="F429" i="7"/>
  <c r="F566" i="7"/>
  <c r="F497" i="7"/>
  <c r="F70" i="7"/>
  <c r="F262" i="7"/>
  <c r="F526" i="7"/>
  <c r="F503" i="7"/>
  <c r="F69" i="7"/>
  <c r="F542" i="7"/>
  <c r="F490" i="7"/>
  <c r="F568" i="7"/>
  <c r="F522" i="7"/>
  <c r="F424" i="7"/>
  <c r="F343" i="7"/>
  <c r="F79" i="7"/>
  <c r="F449" i="7"/>
  <c r="F153" i="7"/>
  <c r="F395" i="7"/>
  <c r="F467" i="7"/>
  <c r="F136" i="7"/>
  <c r="F158" i="7"/>
  <c r="F116" i="7"/>
  <c r="F320" i="7"/>
  <c r="F296" i="7"/>
  <c r="F67" i="7"/>
  <c r="F445" i="7"/>
  <c r="F252" i="7"/>
  <c r="F385" i="7"/>
  <c r="F107" i="7"/>
  <c r="F442" i="7"/>
  <c r="F175" i="7"/>
  <c r="F123" i="7"/>
  <c r="F203" i="7"/>
  <c r="F119" i="7"/>
  <c r="F418" i="7"/>
  <c r="F586" i="7"/>
  <c r="F286" i="7"/>
  <c r="F476" i="7"/>
  <c r="F165" i="7"/>
  <c r="F469" i="7"/>
  <c r="F280" i="7"/>
  <c r="F63" i="7"/>
  <c r="F120" i="7"/>
  <c r="F413" i="7"/>
  <c r="F376" i="7"/>
  <c r="F195" i="7"/>
  <c r="F118" i="7"/>
  <c r="F171" i="7"/>
  <c r="F569" i="7"/>
  <c r="F64" i="7"/>
  <c r="F570" i="7"/>
  <c r="F415" i="7"/>
  <c r="F528" i="7"/>
  <c r="F590" i="7"/>
  <c r="F507" i="7"/>
  <c r="F530" i="7"/>
  <c r="F508" i="7"/>
  <c r="F109" i="7"/>
  <c r="F335" i="7"/>
  <c r="F333" i="7"/>
  <c r="F324" i="7"/>
  <c r="F551" i="7"/>
  <c r="F270" i="7"/>
  <c r="F523" i="7"/>
  <c r="F532" i="7"/>
  <c r="F214" i="7"/>
  <c r="F249" i="7"/>
  <c r="F426" i="7"/>
  <c r="F400" i="7"/>
  <c r="F292" i="7"/>
  <c r="F216" i="7"/>
  <c r="F322" i="7"/>
  <c r="F80" i="7"/>
  <c r="F135" i="7"/>
  <c r="F219" i="7"/>
  <c r="F341" i="7"/>
  <c r="F550" i="7"/>
  <c r="F178" i="7"/>
  <c r="F85" i="7"/>
  <c r="F431" i="7"/>
  <c r="F220" i="7"/>
  <c r="F330" i="7"/>
  <c r="F129" i="7"/>
  <c r="F212" i="7"/>
  <c r="F103" i="7"/>
  <c r="F231" i="7"/>
  <c r="F235" i="7"/>
  <c r="F18" i="7"/>
  <c r="F391" i="7"/>
  <c r="F305" i="7"/>
  <c r="F228" i="7"/>
  <c r="F345" i="7"/>
  <c r="F287" i="7"/>
  <c r="F313" i="7"/>
  <c r="F238" i="7"/>
  <c r="F184" i="7"/>
  <c r="F162" i="7"/>
  <c r="F242" i="7"/>
  <c r="F223" i="7"/>
  <c r="F115" i="7"/>
  <c r="F261" i="7"/>
  <c r="F61" i="7"/>
  <c r="F188" i="7"/>
  <c r="F334" i="7"/>
  <c r="F260" i="7"/>
  <c r="F157" i="7"/>
  <c r="F460" i="7"/>
  <c r="F544" i="7"/>
  <c r="F277" i="7"/>
  <c r="F591" i="7"/>
  <c r="F558" i="7"/>
  <c r="F358" i="7"/>
  <c r="F411" i="7"/>
  <c r="F552" i="7"/>
  <c r="F416" i="7"/>
  <c r="F481" i="7"/>
  <c r="F383" i="7"/>
  <c r="F363" i="7"/>
  <c r="F257" i="7"/>
  <c r="F41" i="7"/>
  <c r="F336" i="7"/>
  <c r="F398" i="7"/>
  <c r="F478" i="7"/>
  <c r="F468" i="7"/>
  <c r="F77" i="7"/>
  <c r="F276" i="7"/>
  <c r="F190" i="7"/>
  <c r="F279" i="7"/>
  <c r="F170" i="7"/>
  <c r="F565" i="7"/>
  <c r="F283" i="7"/>
  <c r="F36" i="7"/>
  <c r="F419" i="7"/>
  <c r="F256" i="7"/>
  <c r="F60" i="7"/>
  <c r="F236" i="7"/>
  <c r="F15" i="7"/>
  <c r="F437" i="7"/>
  <c r="F350" i="7"/>
  <c r="F486" i="7"/>
  <c r="F511" i="7"/>
  <c r="F98" i="7"/>
  <c r="F218" i="7"/>
  <c r="F275" i="7"/>
  <c r="F414" i="7"/>
  <c r="F378" i="7"/>
  <c r="F263" i="7"/>
  <c r="F32" i="7"/>
  <c r="F332" i="7"/>
  <c r="F430" i="7"/>
  <c r="F240" i="7"/>
  <c r="F494" i="7"/>
  <c r="F444" i="7"/>
  <c r="F130" i="7"/>
  <c r="F540" i="7"/>
  <c r="F515" i="7"/>
  <c r="F353" i="7"/>
  <c r="F12" i="7"/>
  <c r="F369" i="7"/>
  <c r="F405" i="7"/>
  <c r="F174" i="7"/>
  <c r="F144" i="7"/>
  <c r="F443" i="7"/>
  <c r="F406" i="7"/>
  <c r="F564" i="7"/>
  <c r="F479" i="7"/>
  <c r="F397" i="7"/>
  <c r="F480" i="7"/>
  <c r="F53" i="7"/>
  <c r="F600" i="7"/>
  <c r="F475" i="7"/>
  <c r="F124" i="7"/>
  <c r="F573" i="7"/>
  <c r="F575" i="7"/>
  <c r="F65" i="7"/>
  <c r="F483" i="7"/>
  <c r="F338" i="7"/>
  <c r="F234" i="7"/>
  <c r="F259" i="7"/>
  <c r="F101" i="7"/>
  <c r="F227" i="7"/>
  <c r="F538" i="7"/>
  <c r="F548" i="7"/>
  <c r="F499" i="7"/>
  <c r="F108" i="7"/>
  <c r="F377" i="7"/>
  <c r="F66" i="7"/>
  <c r="F325" i="7"/>
  <c r="F578" i="7"/>
  <c r="F113" i="7"/>
  <c r="F232" i="7"/>
  <c r="F318" i="7"/>
  <c r="F237" i="7"/>
  <c r="F298" i="7"/>
  <c r="F403" i="7"/>
  <c r="F541" i="7"/>
  <c r="F554" i="7"/>
  <c r="F473" i="7"/>
  <c r="F112" i="7"/>
  <c r="F138" i="7"/>
  <c r="F56" i="7"/>
  <c r="F274" i="7"/>
  <c r="F496" i="7"/>
  <c r="F555" i="7"/>
  <c r="F525" i="7"/>
  <c r="F319" i="7"/>
  <c r="F16" i="7"/>
  <c r="F412" i="7"/>
  <c r="F356" i="7"/>
  <c r="F373" i="7"/>
  <c r="F485" i="7"/>
  <c r="F560" i="7"/>
  <c r="F422" i="7"/>
  <c r="F254" i="7"/>
  <c r="F209" i="7"/>
  <c r="F439" i="7"/>
  <c r="F317" i="7"/>
  <c r="F384" i="7"/>
  <c r="F204" i="7"/>
  <c r="F269" i="7"/>
  <c r="F282" i="7"/>
  <c r="F258" i="7"/>
  <c r="F73" i="7"/>
  <c r="F362" i="7"/>
  <c r="F371" i="7"/>
  <c r="F163" i="7"/>
  <c r="F72" i="7"/>
  <c r="F326" i="7"/>
  <c r="F436" i="7"/>
  <c r="F268" i="7"/>
  <c r="F239" i="7"/>
  <c r="F452" i="7"/>
  <c r="F470" i="7"/>
  <c r="F502" i="7"/>
  <c r="F491" i="7"/>
  <c r="F495" i="7"/>
  <c r="F549" i="7"/>
  <c r="F295" i="7"/>
  <c r="F531" i="7"/>
  <c r="F509" i="7"/>
  <c r="F87" i="7"/>
  <c r="F500" i="7"/>
  <c r="F594" i="7"/>
  <c r="F27" i="7"/>
  <c r="F19" i="7"/>
  <c r="F17" i="7"/>
  <c r="F22" i="7"/>
  <c r="F599" i="7"/>
  <c r="F47" i="7"/>
  <c r="F597" i="7"/>
  <c r="F598" i="7"/>
  <c r="F595" i="7"/>
  <c r="F13" i="7"/>
  <c r="F30" i="7"/>
  <c r="F39" i="7"/>
  <c r="F43" i="7"/>
  <c r="F23" i="7"/>
  <c r="F49" i="7"/>
  <c r="F592" i="7"/>
</calcChain>
</file>

<file path=xl/sharedStrings.xml><?xml version="1.0" encoding="utf-8"?>
<sst xmlns="http://schemas.openxmlformats.org/spreadsheetml/2006/main" count="4496" uniqueCount="2913">
  <si>
    <t>CAS59</t>
  </si>
  <si>
    <t>CAS55</t>
  </si>
  <si>
    <t>CAST10</t>
  </si>
  <si>
    <t>Theme table on religion - people</t>
  </si>
  <si>
    <t xml:space="preserve">Theme table on religion (of Household Reference Person) – households </t>
  </si>
  <si>
    <t xml:space="preserve">Theme table on ethnic group (of Household Reference Person) – households </t>
  </si>
  <si>
    <t>Family composition by age of Family Reference Person (FRP)</t>
  </si>
  <si>
    <t>Schoolchildren and students in full-time education living away from home in term-time by age</t>
  </si>
  <si>
    <t>UV32</t>
  </si>
  <si>
    <t>Number of rooms</t>
  </si>
  <si>
    <t>UV57</t>
  </si>
  <si>
    <t>Persons per room</t>
  </si>
  <si>
    <t>Total population</t>
  </si>
  <si>
    <t>UV01</t>
  </si>
  <si>
    <t>Population density</t>
  </si>
  <si>
    <t>Notes to Tables</t>
  </si>
  <si>
    <t>CAS103</t>
  </si>
  <si>
    <t>CAS105</t>
  </si>
  <si>
    <t>Country of birth</t>
  </si>
  <si>
    <t>Type of Communal Establishment by ability to speak Welsh</t>
  </si>
  <si>
    <t>Residents in households by NS-SeC of Household Reference Person under pensionable age</t>
  </si>
  <si>
    <t xml:space="preserve">People aged 18 - 64 in single adult household </t>
  </si>
  <si>
    <t>Theme table on people aged 50 and over</t>
  </si>
  <si>
    <t>ID</t>
  </si>
  <si>
    <t>lower case title</t>
  </si>
  <si>
    <t>Dwelling type and accommodation type and central heating by tenure</t>
  </si>
  <si>
    <t>Age of Family Reference Person (FRP) and number and age of dependent children by family type</t>
  </si>
  <si>
    <t>Former occupation by age</t>
  </si>
  <si>
    <t>NS-SeC of Household Reference Person (people under pensionable age) (England, Wales and Northern Ireland)</t>
  </si>
  <si>
    <t>Sex and approximated social grade by age</t>
  </si>
  <si>
    <t>Sex and age by religion</t>
  </si>
  <si>
    <t>Note that small counts in tables have been adjusted to prevent the disclosure of information about identifiable individuals. This means that different tables may show different counts of the same population.</t>
  </si>
  <si>
    <t>Theme table on ability to speak Welsh</t>
  </si>
  <si>
    <t>Table Number</t>
  </si>
  <si>
    <t>CAS126</t>
  </si>
  <si>
    <t>Occupation by highest level of qualification</t>
  </si>
  <si>
    <t>CAS145</t>
  </si>
  <si>
    <t>CAST11</t>
  </si>
  <si>
    <t>CAS63</t>
  </si>
  <si>
    <t>CAS41</t>
  </si>
  <si>
    <t>CAS11</t>
  </si>
  <si>
    <t>CAS37</t>
  </si>
  <si>
    <t>CAS34</t>
  </si>
  <si>
    <t>CAS32</t>
  </si>
  <si>
    <t>CAS24</t>
  </si>
  <si>
    <t>Household composition (people) (England and Wales and Northern Ireland)</t>
  </si>
  <si>
    <t>UV46</t>
  </si>
  <si>
    <t>General health and limiting long-term illness and occupancy rating by age</t>
  </si>
  <si>
    <t>Shared/unshared dwelling and central heating and occupancy rating by age</t>
  </si>
  <si>
    <t>Tenure and amenities by household composition</t>
  </si>
  <si>
    <t>Tenure and age by general health and limiting long-term illness</t>
  </si>
  <si>
    <t>UV58</t>
  </si>
  <si>
    <t>UV59</t>
  </si>
  <si>
    <t>UV60</t>
  </si>
  <si>
    <t>Sex and industry by employment status and hours worked</t>
  </si>
  <si>
    <t>Sex and occupation by hours worked</t>
  </si>
  <si>
    <t>Distance travelled to work (workplace population)</t>
  </si>
  <si>
    <t>UV80</t>
  </si>
  <si>
    <t>Means of travel to work - day time population (England and Wales and Northern Ireland)</t>
  </si>
  <si>
    <t>UV37</t>
  </si>
  <si>
    <t>Tenure and household size by number of rooms</t>
  </si>
  <si>
    <t>Accommodation type (people)</t>
  </si>
  <si>
    <t>Occupation by industry</t>
  </si>
  <si>
    <t>Economic activity and time since last worked by age</t>
  </si>
  <si>
    <t>NS-SeC by age</t>
  </si>
  <si>
    <t>NS-SeC by tenure</t>
  </si>
  <si>
    <t>CAS28</t>
  </si>
  <si>
    <t>CAS16</t>
  </si>
  <si>
    <t>CAS25</t>
  </si>
  <si>
    <t>CAS29</t>
  </si>
  <si>
    <t>CAS36</t>
  </si>
  <si>
    <t>CAS33</t>
  </si>
  <si>
    <t>CAS19</t>
  </si>
  <si>
    <t>CAS27</t>
  </si>
  <si>
    <t>CAS42</t>
  </si>
  <si>
    <t>CAS45</t>
  </si>
  <si>
    <t>CAS12</t>
  </si>
  <si>
    <t>CAS54</t>
  </si>
  <si>
    <t>CAS17</t>
  </si>
  <si>
    <t>CAST03</t>
  </si>
  <si>
    <t>Household composition (households) (Alternative classification)</t>
  </si>
  <si>
    <t>UV66</t>
  </si>
  <si>
    <t>UV67</t>
  </si>
  <si>
    <t>Table No.</t>
  </si>
  <si>
    <t>UV79</t>
  </si>
  <si>
    <t>Household composition (people) (Alternative classification)</t>
  </si>
  <si>
    <t>UV47</t>
  </si>
  <si>
    <t>UV48</t>
  </si>
  <si>
    <t>Approximated social grade</t>
  </si>
  <si>
    <t>UV50</t>
  </si>
  <si>
    <t>Number of people living in households</t>
  </si>
  <si>
    <t>UV51</t>
  </si>
  <si>
    <t>Migration (households)</t>
  </si>
  <si>
    <t>UV52</t>
  </si>
  <si>
    <t>Housing stock</t>
  </si>
  <si>
    <t>UV53</t>
  </si>
  <si>
    <t>UV55</t>
  </si>
  <si>
    <t>Accommodation type (households)</t>
  </si>
  <si>
    <t>UV56</t>
  </si>
  <si>
    <t>Table Title</t>
  </si>
  <si>
    <t>Added to Website</t>
  </si>
  <si>
    <t>CAS119</t>
  </si>
  <si>
    <t>CAS65</t>
  </si>
  <si>
    <t>CAS18</t>
  </si>
  <si>
    <t>CAS56</t>
  </si>
  <si>
    <t>CAST04</t>
  </si>
  <si>
    <t>UV61</t>
  </si>
  <si>
    <t>Cars or vans</t>
  </si>
  <si>
    <t>UV62</t>
  </si>
  <si>
    <t>Theme table on ethnic group - people</t>
  </si>
  <si>
    <t>Table title</t>
  </si>
  <si>
    <t>Tenure households (England, Wales and Northern Ireland)</t>
  </si>
  <si>
    <t>UV63</t>
  </si>
  <si>
    <t>UV65</t>
  </si>
  <si>
    <t>Household composition by number of cars or vans available</t>
  </si>
  <si>
    <t>UV03</t>
  </si>
  <si>
    <t>Age of household reference person by sex and marital status (headship)</t>
  </si>
  <si>
    <t>Tenure and persons per room by accommodation type</t>
  </si>
  <si>
    <t>Household composition by tenure and occupancy rating</t>
  </si>
  <si>
    <t>UV81 Armed Forces and UV93 Same-Sex Couples will be published for Local Authorities in Autumn 2003.</t>
  </si>
  <si>
    <t>Age by sex and type of resident</t>
  </si>
  <si>
    <t>Number of employed people and method of travel to work by number of cars or vans in household</t>
  </si>
  <si>
    <t>Household composition by migration of households</t>
  </si>
  <si>
    <t>CAS48</t>
  </si>
  <si>
    <t>CAS49</t>
  </si>
  <si>
    <t>CAS50</t>
  </si>
  <si>
    <t>CAS20</t>
  </si>
  <si>
    <t>CAS52</t>
  </si>
  <si>
    <t>CAST01</t>
  </si>
  <si>
    <t>CAST02</t>
  </si>
  <si>
    <t>CAS23</t>
  </si>
  <si>
    <t>CAS14</t>
  </si>
  <si>
    <t>CAS04</t>
  </si>
  <si>
    <t>CAS02</t>
  </si>
  <si>
    <t>CAS01</t>
  </si>
  <si>
    <t>CAS07</t>
  </si>
  <si>
    <t>CAS13</t>
  </si>
  <si>
    <t>CAS05</t>
  </si>
  <si>
    <t>CAS03</t>
  </si>
  <si>
    <t>CAS09</t>
  </si>
  <si>
    <t>NS-SeC of Household Reference Person (HRP) by age (of HRP)</t>
  </si>
  <si>
    <t>Lowest floor level</t>
  </si>
  <si>
    <t>Age by sex and marital status</t>
  </si>
  <si>
    <t>UV42</t>
  </si>
  <si>
    <t>Tenure (people) (England, Wales and Northern Ireland)</t>
  </si>
  <si>
    <t>UV43</t>
  </si>
  <si>
    <t>Tenure of pensioners (Wales)</t>
  </si>
  <si>
    <t>CAS26</t>
  </si>
  <si>
    <t>CAS22</t>
  </si>
  <si>
    <t>CAS62</t>
  </si>
  <si>
    <t>CAS61</t>
  </si>
  <si>
    <t>CAS60</t>
  </si>
  <si>
    <t>CAS35</t>
  </si>
  <si>
    <t>CAS40</t>
  </si>
  <si>
    <t>CAS64</t>
  </si>
  <si>
    <t>CAS51</t>
  </si>
  <si>
    <t>CAS39</t>
  </si>
  <si>
    <t>CAS46</t>
  </si>
  <si>
    <t>Religion (England and Wales)</t>
  </si>
  <si>
    <t>UV15</t>
  </si>
  <si>
    <t>General health</t>
  </si>
  <si>
    <t>UV20</t>
  </si>
  <si>
    <t>Provision of unpaid care</t>
  </si>
  <si>
    <t>UV21</t>
  </si>
  <si>
    <t>Limiting long-term illness</t>
  </si>
  <si>
    <t>UV22</t>
  </si>
  <si>
    <t>Migration (people)</t>
  </si>
  <si>
    <t>UV23</t>
  </si>
  <si>
    <t>Qualifications (England and Wales)</t>
  </si>
  <si>
    <t>UV24</t>
  </si>
  <si>
    <t>Time since last worked</t>
  </si>
  <si>
    <t>UV27</t>
  </si>
  <si>
    <t>Age of Household Reference Person (HRP) and number of dependent children by migration of households</t>
  </si>
  <si>
    <t>Age of Household Reference Person (HRP) and tenure by economic activity of HRP</t>
  </si>
  <si>
    <t>Limiting long-term illness and age by accommodation type and lowest floor level of accommodation</t>
  </si>
  <si>
    <t>UV04</t>
  </si>
  <si>
    <t>Schoolchildren and students in full time education living away from home in term-time</t>
  </si>
  <si>
    <t>UV05</t>
  </si>
  <si>
    <t>These tables, relating largely to migration and place of work, are not contained on this product but will be supplied on a supplementary DVD to this product in Autumn 2003.</t>
  </si>
  <si>
    <t>UV93</t>
  </si>
  <si>
    <t>Same-sex couples</t>
  </si>
  <si>
    <t>UV81</t>
  </si>
  <si>
    <t>Armed Forces</t>
  </si>
  <si>
    <t>CAS008-010, CAS120-121, UV02, UV23, UV52, UV35, UV37, UV75-80</t>
  </si>
  <si>
    <t>Geography</t>
  </si>
  <si>
    <t>Sex and NS-SeC by economic activity</t>
  </si>
  <si>
    <t>UV84</t>
  </si>
  <si>
    <t>Welsh language skills</t>
  </si>
  <si>
    <t>UV85</t>
  </si>
  <si>
    <t>Dwelling type and accommodation type by tenure (people)</t>
  </si>
  <si>
    <t>Dwelling type and accommodation type by household space type</t>
  </si>
  <si>
    <t>Topic 4</t>
  </si>
  <si>
    <t>Sex and number of cars or vans in household by general health and limiting long-term illness</t>
  </si>
  <si>
    <t>Age of Household Reference Person (HRP) and dependent children by approximated social grade</t>
  </si>
  <si>
    <t>Census Area Statistics: Univariate Tables</t>
  </si>
  <si>
    <t>Adjustment of small counts</t>
  </si>
  <si>
    <t>Means of travel to work - resident population (England and Wales and Northern Ireland)</t>
  </si>
  <si>
    <t>UV39</t>
  </si>
  <si>
    <t>Hours worked</t>
  </si>
  <si>
    <t>UV41</t>
  </si>
  <si>
    <t>CAS15</t>
  </si>
  <si>
    <t>CAS30</t>
  </si>
  <si>
    <t>CAS31</t>
  </si>
  <si>
    <t>CAS10</t>
  </si>
  <si>
    <t>CAS53</t>
  </si>
  <si>
    <t>CAS44</t>
  </si>
  <si>
    <t>CAS57</t>
  </si>
  <si>
    <t>CAS21</t>
  </si>
  <si>
    <t>CAS43</t>
  </si>
  <si>
    <t>CAS38</t>
  </si>
  <si>
    <t>NS-SeC of Household Reference Person (HRP) by tenure</t>
  </si>
  <si>
    <t>UV08</t>
  </si>
  <si>
    <t>Ethnic group (England and Wales)</t>
  </si>
  <si>
    <t>UV09</t>
  </si>
  <si>
    <t>Knowledge of Welsh</t>
  </si>
  <si>
    <t>UV13</t>
  </si>
  <si>
    <t>Age and dependent children by household type (adults)</t>
  </si>
  <si>
    <t>CAST05</t>
  </si>
  <si>
    <t>Age by sex and living arrangements</t>
  </si>
  <si>
    <t>Sex and age by general health and limiting long-term illness</t>
  </si>
  <si>
    <t>Households with a person with limiting long-term illness (LLTI) and their age by number of carers in household and economic activity</t>
  </si>
  <si>
    <t>Sex and occupation by employment status and hours worked</t>
  </si>
  <si>
    <t>Sex and industry by age</t>
  </si>
  <si>
    <t>National Statistics Socio-economic Classification</t>
  </si>
  <si>
    <t>UV31</t>
  </si>
  <si>
    <t>Households with full time students away from home and age of student by number of students</t>
  </si>
  <si>
    <t>NS-Sec by highest level of qualification</t>
  </si>
  <si>
    <t>NS-Sec by method of travel to work</t>
  </si>
  <si>
    <t>Theme table on all dependent children</t>
  </si>
  <si>
    <t>Approximated social grade (workplace population)</t>
  </si>
  <si>
    <t>UV78</t>
  </si>
  <si>
    <t>Occupation (workplace population)</t>
  </si>
  <si>
    <t>Accommodation type and car or van availability by number of people aged 17 or over in the household</t>
  </si>
  <si>
    <t>Tenure and car or van availability by economic activity</t>
  </si>
  <si>
    <t xml:space="preserve">Household composition (households) </t>
  </si>
  <si>
    <t>Multiple ethnic groups</t>
  </si>
  <si>
    <t>UV45</t>
  </si>
  <si>
    <t>The algorithm for deriving Approximated Social Grade was developed with the Market Research Society. Results produced using the algorithm are similar to other sources of information on Social Grade for Household Reference Persons aged 16-64 (and for adults aged 16-64) but show significant differences from other sources for those aged 65 and above, which will affect the total counts.  More information about the causes and extent of the differences is available from the Market Research Society (http://www.mrs.org.uk/networking/cgg/sga.htm).</t>
  </si>
  <si>
    <t>UV81, UV93</t>
  </si>
  <si>
    <t xml:space="preserve">CAS66; CAS67; UV50 </t>
  </si>
  <si>
    <t>Age of household reference person by sex and living arrangements</t>
  </si>
  <si>
    <t>Country of birth by sex</t>
  </si>
  <si>
    <t>Household type</t>
  </si>
  <si>
    <t>UV68</t>
  </si>
  <si>
    <t>UV69</t>
  </si>
  <si>
    <t>Economic activity</t>
  </si>
  <si>
    <t>UV28</t>
  </si>
  <si>
    <t>Economic activity – full-time students</t>
  </si>
  <si>
    <t>UV29</t>
  </si>
  <si>
    <t>UV30</t>
  </si>
  <si>
    <t>Economic activity by sex and limiting long-term illness</t>
  </si>
  <si>
    <t>CAST09</t>
  </si>
  <si>
    <t>Search Item 1</t>
  </si>
  <si>
    <t>Search Item 2</t>
  </si>
  <si>
    <t>Search Item 3</t>
  </si>
  <si>
    <t>Topic 1</t>
  </si>
  <si>
    <t>Topic 2</t>
  </si>
  <si>
    <t>Topic 3</t>
  </si>
  <si>
    <t xml:space="preserve">Sex </t>
  </si>
  <si>
    <t xml:space="preserve">Age </t>
  </si>
  <si>
    <t>CAS120</t>
  </si>
  <si>
    <t>CAS121</t>
  </si>
  <si>
    <t>CAS122</t>
  </si>
  <si>
    <t>Sex and age by distance travelled to work</t>
  </si>
  <si>
    <t>Census Area Statistics: CAS Tables</t>
  </si>
  <si>
    <t>Census Area Statistics: CAS Theme Tables</t>
  </si>
  <si>
    <t>CAS47</t>
  </si>
  <si>
    <t>CAS08</t>
  </si>
  <si>
    <t>CAS67</t>
  </si>
  <si>
    <t>CAS66</t>
  </si>
  <si>
    <t>Resident type and age by migration</t>
  </si>
  <si>
    <t>Living arrangements (England, Wales and Northern Ireland)</t>
  </si>
  <si>
    <t>UV82</t>
  </si>
  <si>
    <t>UV83</t>
  </si>
  <si>
    <t>Age and limiting long-term illness by NS-SeC</t>
  </si>
  <si>
    <t>Family composition and number of dependent children by economic activity</t>
  </si>
  <si>
    <t>Communal establishments (England, Wales and Scotland)</t>
  </si>
  <si>
    <t>UV70</t>
  </si>
  <si>
    <t xml:space="preserve">Occupation  </t>
  </si>
  <si>
    <t xml:space="preserve">Industry </t>
  </si>
  <si>
    <t>Theme table on all people</t>
  </si>
  <si>
    <t>Age and dependent children by household type (Household Reference Persons)</t>
  </si>
  <si>
    <t>CAS146</t>
  </si>
  <si>
    <t>CAS147</t>
  </si>
  <si>
    <t>Sex and age by ability to speak Welsh</t>
  </si>
  <si>
    <t xml:space="preserve">Communal establishment residents </t>
  </si>
  <si>
    <t>UV71</t>
  </si>
  <si>
    <t>All people in communal establishments (England, Wales and Scotland)</t>
  </si>
  <si>
    <t>UV73</t>
  </si>
  <si>
    <t>Age (workplace population)</t>
  </si>
  <si>
    <t>UV75</t>
  </si>
  <si>
    <t>NS-SeC (workplace population)</t>
  </si>
  <si>
    <t>UV76</t>
  </si>
  <si>
    <t>Industry (workplace population)</t>
  </si>
  <si>
    <t>UV77</t>
  </si>
  <si>
    <t xml:space="preserve">Economic activity and age of full time students by household type </t>
  </si>
  <si>
    <t>NS-SeC of Household Reference Person (HRP) by household composition</t>
  </si>
  <si>
    <t>Table Population</t>
  </si>
  <si>
    <t xml:space="preserve">Dwellings </t>
  </si>
  <si>
    <t xml:space="preserve">Occupancy </t>
  </si>
  <si>
    <t xml:space="preserve">Amenities </t>
  </si>
  <si>
    <t>CAST06</t>
  </si>
  <si>
    <t>Click here to view table</t>
  </si>
  <si>
    <t>Sex and age by method of travel to work</t>
  </si>
  <si>
    <t>Sex and age by knowledge of Welsh</t>
  </si>
  <si>
    <t>Sex and amenities and central heating by general health and limiting long-term illness</t>
  </si>
  <si>
    <t>Age and general health by NS-Sec</t>
  </si>
  <si>
    <t>Tenure and car or van availability by number of  people aged 17 or over in the household</t>
  </si>
  <si>
    <t>Type of communal establishment by knowledge of Welsh</t>
  </si>
  <si>
    <t>CAS68</t>
  </si>
  <si>
    <t>CAS133</t>
  </si>
  <si>
    <t>Theme table on Welsh language</t>
  </si>
  <si>
    <t>Tenure and lowest floor level by household composition</t>
  </si>
  <si>
    <t>Households by selected household characteristics</t>
  </si>
  <si>
    <t>Sex and economic activity by general health and provision of unpaid care</t>
  </si>
  <si>
    <t>Sex and age by economic activity</t>
  </si>
  <si>
    <t>Sex and age by hours worked</t>
  </si>
  <si>
    <t>Sex and economic activity by living arrangements</t>
  </si>
  <si>
    <t>Sex and age and level of qualifications by economic activity</t>
  </si>
  <si>
    <t>Sex and occupation by age</t>
  </si>
  <si>
    <t>Age by highest level of qualification</t>
  </si>
  <si>
    <t>CAS113</t>
  </si>
  <si>
    <t>CAS114</t>
  </si>
  <si>
    <t>CAS118</t>
  </si>
  <si>
    <t>Former industry by age</t>
  </si>
  <si>
    <t>UV07</t>
  </si>
  <si>
    <t>NS-SEC of Household Reference Person (all people)</t>
  </si>
  <si>
    <t>UV33</t>
  </si>
  <si>
    <t>UV34</t>
  </si>
  <si>
    <t>Distance travelled to work (England and Wales and Northern Ireland)</t>
  </si>
  <si>
    <t>UV35</t>
  </si>
  <si>
    <t>Dependent children</t>
  </si>
  <si>
    <t>UV06</t>
  </si>
  <si>
    <t>Marital Status</t>
  </si>
  <si>
    <t>Sex and distance travelled to work by method of travel to work</t>
  </si>
  <si>
    <t>Type of Communal Establishment by resident type and Sex</t>
  </si>
  <si>
    <t>Dwelling type and accommodation type by tenure (households and dwellings)</t>
  </si>
  <si>
    <t>Sex and age by general health and provision of unpaid care</t>
  </si>
  <si>
    <t>UV02</t>
  </si>
  <si>
    <t>2011 Commissioned Tables</t>
  </si>
  <si>
    <t>CT0001NI</t>
  </si>
  <si>
    <t>All usual residents</t>
  </si>
  <si>
    <t>Usually Resident Population by four broad age bands and sex</t>
  </si>
  <si>
    <t>CT0002NI</t>
  </si>
  <si>
    <t>Marital and Civil Partnership Status by Age by Sex</t>
  </si>
  <si>
    <t>Northern Ireland</t>
  </si>
  <si>
    <t>All usual residents aged 16 and over</t>
  </si>
  <si>
    <t>CT0003NI</t>
  </si>
  <si>
    <t>Country of Birth</t>
  </si>
  <si>
    <t>All usual residents aged 16 to 74 in employment</t>
  </si>
  <si>
    <t>CT0004NI</t>
  </si>
  <si>
    <t>Religion - Number of Muslims</t>
  </si>
  <si>
    <t>CT0005NI</t>
  </si>
  <si>
    <t>Type of Family</t>
  </si>
  <si>
    <t>All families</t>
  </si>
  <si>
    <t>CT0006NI</t>
  </si>
  <si>
    <t>General Health by Long-Term Health Problem or Disability by Age by Sex by Type of Communal Establishment</t>
  </si>
  <si>
    <t>All usual residents in communal establishments (excluding staff and their families)</t>
  </si>
  <si>
    <t>CT0007NI</t>
  </si>
  <si>
    <t>Knowledge of Irish by Long-Term Health Problem or Disability</t>
  </si>
  <si>
    <t>CT0008NI</t>
  </si>
  <si>
    <t>Knowledge of Ulster-Scots by Long-Term Health Problem or Disability</t>
  </si>
  <si>
    <t>CT0009NI</t>
  </si>
  <si>
    <t>CT0010NI</t>
  </si>
  <si>
    <t>CT0011NI</t>
  </si>
  <si>
    <t>Knowledge of Irish by Ethnic Group</t>
  </si>
  <si>
    <t>CT0012NI</t>
  </si>
  <si>
    <t>Knowledge of Ulster-Scots by Ethnic Group</t>
  </si>
  <si>
    <t>usually resident population by four broad age bands and sex</t>
  </si>
  <si>
    <t>knowledge of irish by ethnic group language ethnicity</t>
  </si>
  <si>
    <t>All usual residents aged 3 and over</t>
  </si>
  <si>
    <t>Knowledge of Irish by Marital and Civil Partnership Status</t>
  </si>
  <si>
    <t>Knowledge of Ulster-Scots by Marital and Civil Partnership Status</t>
  </si>
  <si>
    <t>CT0013NI</t>
  </si>
  <si>
    <t>Selected Industry by Selected Occupation</t>
  </si>
  <si>
    <t>CT0014NI</t>
  </si>
  <si>
    <t>CT0015NI</t>
  </si>
  <si>
    <t>Highest Level of Qualification by Selected Occupations</t>
  </si>
  <si>
    <t>Selected Occupation by Selected Country of Birth</t>
  </si>
  <si>
    <t>CT0016NI</t>
  </si>
  <si>
    <t>CT0017NI</t>
  </si>
  <si>
    <t>CT0018NI</t>
  </si>
  <si>
    <t>CT0019NI</t>
  </si>
  <si>
    <t>Method of Travel to Work or Place of Study by Age (Resident Population)</t>
  </si>
  <si>
    <t>Type of Long-Term Condition by Ethnic Group</t>
  </si>
  <si>
    <t>Type of Long-Term Condition of Parents</t>
  </si>
  <si>
    <t>Age by Sex of HRP</t>
  </si>
  <si>
    <t>age by sex of hrp household reference person</t>
  </si>
  <si>
    <t>Electoral Ward</t>
  </si>
  <si>
    <t>All parents in families</t>
  </si>
  <si>
    <t>All Household Reference Persons (HRPs)</t>
  </si>
  <si>
    <t>CT0020NI</t>
  </si>
  <si>
    <t>Type of Long-Term Condition of Parents with Dependent Children</t>
  </si>
  <si>
    <t>All parents in families with dependent children</t>
  </si>
  <si>
    <t>CT0028NI</t>
  </si>
  <si>
    <t>CT0029NI</t>
  </si>
  <si>
    <t>Selected Country of Birth by Age by Sex</t>
  </si>
  <si>
    <t>selected country of birth by age by sex ireland part not specified united kingdom</t>
  </si>
  <si>
    <t>Passports Held (Classification 2)</t>
  </si>
  <si>
    <t>All usual residents born in Ireland/United Kingdom part not specified</t>
  </si>
  <si>
    <t>CT0030NI</t>
  </si>
  <si>
    <t>CT0032NI</t>
  </si>
  <si>
    <t>CT0033NI</t>
  </si>
  <si>
    <t>CT0034NI</t>
  </si>
  <si>
    <t>CT0035NI</t>
  </si>
  <si>
    <t>CT0036NI</t>
  </si>
  <si>
    <t>CT0037NI</t>
  </si>
  <si>
    <t>CT0038NI</t>
  </si>
  <si>
    <t>CT0039NI</t>
  </si>
  <si>
    <t>CT0040NI</t>
  </si>
  <si>
    <t>CT0041NI</t>
  </si>
  <si>
    <t>CT0042NI</t>
  </si>
  <si>
    <t>CT0043NI</t>
  </si>
  <si>
    <t>CT0044NI</t>
  </si>
  <si>
    <t>CT0045NI</t>
  </si>
  <si>
    <t>Health and Social Care Trust</t>
  </si>
  <si>
    <t>Landlords by Age</t>
  </si>
  <si>
    <t>Landlords by Sex</t>
  </si>
  <si>
    <t>Landlords by Dependent Children</t>
  </si>
  <si>
    <t>Landlords by Ethnic Group</t>
  </si>
  <si>
    <t>CT0031NI</t>
  </si>
  <si>
    <t>Landlords by General Health</t>
  </si>
  <si>
    <t>Landlords by Long-Term Health Problem or Disability</t>
  </si>
  <si>
    <t>Landlords by Marital and Civil Partnership Status</t>
  </si>
  <si>
    <t>Landlords by Religion or Religion Brought Up In</t>
  </si>
  <si>
    <t>Private Rented by Age</t>
  </si>
  <si>
    <t>Private Rented by Sex</t>
  </si>
  <si>
    <t>Private Rented by Dependent Children</t>
  </si>
  <si>
    <t>Private Rented by Ethnic Group - 6 Way Classification</t>
  </si>
  <si>
    <t>Private Rented by General Health</t>
  </si>
  <si>
    <t>Private Rented by Long-Term Health Problem or Disability</t>
  </si>
  <si>
    <t>Private Rented by Marital and Civil Partnership Status</t>
  </si>
  <si>
    <t>Private Rented by Religion or Religion Brought Up In</t>
  </si>
  <si>
    <t>CT0051NI</t>
  </si>
  <si>
    <t>CT0052NI</t>
  </si>
  <si>
    <t>Dependent Child(ren) Whose Birth Parents Were Not Living in Household</t>
  </si>
  <si>
    <t>HRPs with Dependent Child(ren) Whose Birth Parents Were Not Living in Household</t>
  </si>
  <si>
    <t>landlords by religion or religion brought up in occupation community background</t>
  </si>
  <si>
    <t>private rented by age household reference person hrp tenure</t>
  </si>
  <si>
    <t>private rented by sex household reference person hrp tenure</t>
  </si>
  <si>
    <t>private rented by dependent children household reference person hrp tenure</t>
  </si>
  <si>
    <t>private rented by general health household reference person hrp tenure</t>
  </si>
  <si>
    <t>private rented by religion or religion brought up in household reference person hrp tenure community background</t>
  </si>
  <si>
    <t>All usual residents aged 16 to 74 in employment in households</t>
  </si>
  <si>
    <t>All households</t>
  </si>
  <si>
    <t>All dependent child(ren) whose birth parents were not living in household</t>
  </si>
  <si>
    <t>CT0046NI</t>
  </si>
  <si>
    <t>General Health by Long-Term Health Problem or Disability by Age by Sex</t>
  </si>
  <si>
    <t>CT0048NI</t>
  </si>
  <si>
    <t>CT0049NI</t>
  </si>
  <si>
    <t>CT0050NI</t>
  </si>
  <si>
    <t>Knowledge of Irish by Dependent Children</t>
  </si>
  <si>
    <t>Knowledge of Ulster-Scots by Dependent Children</t>
  </si>
  <si>
    <t>Type of Long-term Condition by Household Size by Age by Sex</t>
  </si>
  <si>
    <t>All adults in households</t>
  </si>
  <si>
    <t>All usual residents in households</t>
  </si>
  <si>
    <t>knowledge of irish by dependent children language</t>
  </si>
  <si>
    <t>CT0021NI</t>
  </si>
  <si>
    <t>CT0022NI</t>
  </si>
  <si>
    <t>CT0023NI</t>
  </si>
  <si>
    <t>CT0024NI</t>
  </si>
  <si>
    <t>CT0025NI</t>
  </si>
  <si>
    <t>CT0026NI</t>
  </si>
  <si>
    <t>CT0027NI</t>
  </si>
  <si>
    <t>Working in the Republic of Ireland (ROI) by Industry - Manufacturing Detail</t>
  </si>
  <si>
    <t>Working in the Republic of Ireland (ROI) by Occupation - Minor Groups</t>
  </si>
  <si>
    <t>Working or Studying in the Republic of Ireland (ROI) by Age by Sex</t>
  </si>
  <si>
    <t>Working or Studying in the Republic of Ireland (ROI) by Country of Birth</t>
  </si>
  <si>
    <t>Working or Studying in the Republic of Ireland (ROI) by Highest Level of Qualification</t>
  </si>
  <si>
    <t>Working or Studying in the Republic of Ireland (ROI) by Method of Travel to Work or Study</t>
  </si>
  <si>
    <t>Working or Studying in the Republic of Ireland (ROI) by Religion</t>
  </si>
  <si>
    <t>All usual residents aged 16 to 74 in full-time education in ROI and/or in employment and working in ROI</t>
  </si>
  <si>
    <t>All usual residents aged 16 to 74 in full-time education in the ROI and/or in employment and working in the ROI</t>
  </si>
  <si>
    <t>All usual residents aged 16 to 74 in employment and working in ROI</t>
  </si>
  <si>
    <t>CT0053NI</t>
  </si>
  <si>
    <t>CT0054NI</t>
  </si>
  <si>
    <t>CT0055NI</t>
  </si>
  <si>
    <t>CT0056NI</t>
  </si>
  <si>
    <t>CT0057NI</t>
  </si>
  <si>
    <t>CT0058NI</t>
  </si>
  <si>
    <t>CT0059NI</t>
  </si>
  <si>
    <t>CT0061NI</t>
  </si>
  <si>
    <t>CT0062NI</t>
  </si>
  <si>
    <t>CT0063NI</t>
  </si>
  <si>
    <t>CT0064NI</t>
  </si>
  <si>
    <t>CT0065NI</t>
  </si>
  <si>
    <t>CT0066NI</t>
  </si>
  <si>
    <t>CT0067NI</t>
  </si>
  <si>
    <t>CT0068NI</t>
  </si>
  <si>
    <t>CT0069NI</t>
  </si>
  <si>
    <t>Method of Travel to Work or Place of Study by Urban-Rural Classification by Age (Resident Population)</t>
  </si>
  <si>
    <t>Highest Level of Qualification by Religion or Religion Brought Up In</t>
  </si>
  <si>
    <t>Country of Birth by Passports Held (Classification 2)</t>
  </si>
  <si>
    <t>Industry by Main Language</t>
  </si>
  <si>
    <t>Age of HRP in Single Person Households</t>
  </si>
  <si>
    <t>Parent Households with Child(ren) by Economic Activity of Parents</t>
  </si>
  <si>
    <t>Rented from Private Landlord or Letting Agency by Age</t>
  </si>
  <si>
    <t>Rented from Private Landlord or Letting Agency by Sex</t>
  </si>
  <si>
    <t>Rented from Private Landlord or Letting Agency by Dependent Children</t>
  </si>
  <si>
    <t>Rented from Private Landlord or Letting Agency by Ethnic Group - 6 Way Classification</t>
  </si>
  <si>
    <t>Rented from Private Landlord or Letting Agency by General Health</t>
  </si>
  <si>
    <t>Rented from Private Landlord or Letting Agency by Long-Term Health Problem or Disability</t>
  </si>
  <si>
    <t>Rented from Private Landlord or Letting Agency by Marital and Civil Partnership Status</t>
  </si>
  <si>
    <t>Rented from Private Landlord or Letting Agency by Religion or Religion Brought Up In</t>
  </si>
  <si>
    <t>Local Government District, Northern Ireland</t>
  </si>
  <si>
    <t>All economically active usual residents aged 16 to 74</t>
  </si>
  <si>
    <t>All Household Reference Persons (HRPs) with dependent child(ren) whose birth parents were not living in household</t>
  </si>
  <si>
    <t>All female usual residents aged 15 to 49</t>
  </si>
  <si>
    <t>Country of Birth by Age - Females</t>
  </si>
  <si>
    <t>age of hrp in single person households household size household reference person</t>
  </si>
  <si>
    <t>Super Output Area, Electoral Ward, Local Government District, Northern Ireland</t>
  </si>
  <si>
    <t>All single person households</t>
  </si>
  <si>
    <t>All lone parent and couple family households with children where there is one family and no other people</t>
  </si>
  <si>
    <t>rented from private landlord or letting agency by age household reference person hrp tenure private rented</t>
  </si>
  <si>
    <t>rented from private landlord or letting agency by sex household reference person hrp tenure private rented</t>
  </si>
  <si>
    <t>rented from private landlord or letting agency by general health household reference person hrp tenure private rented</t>
  </si>
  <si>
    <t>rented from private landlord or letting agency by dependent children household reference person hrp tenure private rented dependent child</t>
  </si>
  <si>
    <t>rented from private landlord or letting agency by marital and civil partnership status household reference person hrp tenure private rented marital status</t>
  </si>
  <si>
    <t>CT0072NI</t>
  </si>
  <si>
    <t>Long-Term Health Problem or Disability by Economic Activity</t>
  </si>
  <si>
    <t>All usual residents aged 16 to 74</t>
  </si>
  <si>
    <t>CT0070NI</t>
  </si>
  <si>
    <t>CT0071NI</t>
  </si>
  <si>
    <t>CT0073NI</t>
  </si>
  <si>
    <t>CT0074NI</t>
  </si>
  <si>
    <t>CT0075NI</t>
  </si>
  <si>
    <t>CT0076NI</t>
  </si>
  <si>
    <t>Country of Birth by Religion - Muslim (Islam)</t>
  </si>
  <si>
    <t>Religion - Muslim (Islam) by Ethnic Group</t>
  </si>
  <si>
    <t>Number of Adults in Employment in Households</t>
  </si>
  <si>
    <t>Number of Adults in Employment by All Usual Residents in Households</t>
  </si>
  <si>
    <t>Economic Activity by Highest Level of Qualification</t>
  </si>
  <si>
    <t>Parents Aged 18 and Over</t>
  </si>
  <si>
    <t>Super Output Area, Northern Ireland</t>
  </si>
  <si>
    <t>number of adults in employment in households</t>
  </si>
  <si>
    <t>number of adults in employment by all usual residents in households</t>
  </si>
  <si>
    <t>parents aged 18 and over</t>
  </si>
  <si>
    <t>All usual residents aged 16 to 74 who have deafness or partial hearing loss</t>
  </si>
  <si>
    <t>All parents aged 18 and over</t>
  </si>
  <si>
    <t>CT0077NI</t>
  </si>
  <si>
    <t>CT0078NI</t>
  </si>
  <si>
    <t>Theme Table on Tenure of Household</t>
  </si>
  <si>
    <t>Assembly Area</t>
  </si>
  <si>
    <t>All usual residents aged 16 to 64</t>
  </si>
  <si>
    <t>CT0080NI</t>
  </si>
  <si>
    <t>CT0081NI</t>
  </si>
  <si>
    <t>CT0082NI</t>
  </si>
  <si>
    <t>CT0083NI</t>
  </si>
  <si>
    <t>CT0084NI</t>
  </si>
  <si>
    <t>CT0085NI</t>
  </si>
  <si>
    <t>CT0086NI</t>
  </si>
  <si>
    <t>Central Heating by Accommodation Type</t>
  </si>
  <si>
    <t>Female Parents with Dependent Children Aged 7 Years</t>
  </si>
  <si>
    <t>Highest Level of Qualification by Industry by Occupation</t>
  </si>
  <si>
    <t>Long-Term Health Problem or Disability by Economic Activity by Age</t>
  </si>
  <si>
    <t>Occupation by Religion or Religion Brought Up In</t>
  </si>
  <si>
    <t>Selected Type of Long-Term Condition by Age by Sex</t>
  </si>
  <si>
    <t>Usual Residents Aged 7 Years in Households</t>
  </si>
  <si>
    <t>central heating by accommodation type</t>
  </si>
  <si>
    <t>All usual residents aged 16 to 74 who are economically active</t>
  </si>
  <si>
    <t>Health and Social Care Trust, Northern Ireland</t>
  </si>
  <si>
    <t>All usual residents with 'deafness or partial hearing loss' and 'blindness or partial sight loss'</t>
  </si>
  <si>
    <t>All female parents where there is at least one dependent child aged 7 in the family</t>
  </si>
  <si>
    <t>All usual residents aged 7 years in households</t>
  </si>
  <si>
    <t>CT0087NI</t>
  </si>
  <si>
    <t>CT0088NI</t>
  </si>
  <si>
    <t>CT0089NI</t>
  </si>
  <si>
    <t>CT0090NI</t>
  </si>
  <si>
    <t>Religion - Muslim (Islam) by Age by Sex</t>
  </si>
  <si>
    <t>Type of Long-Term Condition by Long-Term Health Problem or Disability by Age</t>
  </si>
  <si>
    <t>Household Composition by Number and Age of Dependent Children by Employment Status of Parent(s)</t>
  </si>
  <si>
    <t>Economic Activity by Religion or Religion Brought Up In by Single Year of Age by Sex</t>
  </si>
  <si>
    <t>household composition by number and age of dependent children by employment status of parents parent</t>
  </si>
  <si>
    <t>All usual residents who gave their religion as Muslim (Islam)</t>
  </si>
  <si>
    <t>Assembly Area, Northern Ireland</t>
  </si>
  <si>
    <t>All usual residents aged 0 to 15</t>
  </si>
  <si>
    <t>All households with one family and no others (Couple and Lone parent families)</t>
  </si>
  <si>
    <t>CT0094NI</t>
  </si>
  <si>
    <t>Occupation by Industry</t>
  </si>
  <si>
    <t>CT0091NI</t>
  </si>
  <si>
    <t>CT0092NI</t>
  </si>
  <si>
    <t>CT0093NI</t>
  </si>
  <si>
    <t>CT0095NI</t>
  </si>
  <si>
    <t>CT0096NI</t>
  </si>
  <si>
    <t>CT0097NI</t>
  </si>
  <si>
    <t>CT0098NI</t>
  </si>
  <si>
    <t>CT0099NI</t>
  </si>
  <si>
    <t>CT0100NI</t>
  </si>
  <si>
    <t>CT0101NI</t>
  </si>
  <si>
    <t>CT0102NI</t>
  </si>
  <si>
    <t>CT0103NI</t>
  </si>
  <si>
    <t>CT0104NI</t>
  </si>
  <si>
    <t>CT0105NI</t>
  </si>
  <si>
    <t>CT0106NI</t>
  </si>
  <si>
    <t>CT0107NI</t>
  </si>
  <si>
    <t>CT0108NI</t>
  </si>
  <si>
    <t>CT0109NI</t>
  </si>
  <si>
    <t>Households with Males by Age</t>
  </si>
  <si>
    <t>Economic Activity by Age by Sex</t>
  </si>
  <si>
    <t>All usual residents aged 16 and over in households</t>
  </si>
  <si>
    <t>Families with Dependent Children</t>
  </si>
  <si>
    <t>All families in households</t>
  </si>
  <si>
    <t>households with males by age</t>
  </si>
  <si>
    <t>families with dependent children</t>
  </si>
  <si>
    <t>occupation by industry 3 digit soc 2 digit sic</t>
  </si>
  <si>
    <t>General Health by Highest Level of Qualification</t>
  </si>
  <si>
    <t>Electoral Ward, Northern Ireland</t>
  </si>
  <si>
    <t>Lone Parents by Sex</t>
  </si>
  <si>
    <t>All lone parents</t>
  </si>
  <si>
    <t>Number of Cars or Vans</t>
  </si>
  <si>
    <t>All usual residents aged 65 and over in households</t>
  </si>
  <si>
    <t>Long-Term Health Problem or Disability</t>
  </si>
  <si>
    <t>Type of Long-Term Condition</t>
  </si>
  <si>
    <t>General Health by Age</t>
  </si>
  <si>
    <t>Provision of Unpaid Care</t>
  </si>
  <si>
    <t>Voluntary Work</t>
  </si>
  <si>
    <t>All usual residents aged 65 and over</t>
  </si>
  <si>
    <t>Highest Level of Qualification by Age</t>
  </si>
  <si>
    <t>Marital and Civil Partnership Status by Age</t>
  </si>
  <si>
    <t>Usual Resident Population</t>
  </si>
  <si>
    <t>Tenure</t>
  </si>
  <si>
    <t>Industry (2 Digit) by Age</t>
  </si>
  <si>
    <t>All usual residents aged 16 and over in employment</t>
  </si>
  <si>
    <t>CT0110NI</t>
  </si>
  <si>
    <t>Occupation (3 Digit) by Age</t>
  </si>
  <si>
    <t>lone parents by sex</t>
  </si>
  <si>
    <t>number of cars or vans age friendly</t>
  </si>
  <si>
    <t>provision of unpaid care age friendly</t>
  </si>
  <si>
    <t>voluntary work age friendly</t>
  </si>
  <si>
    <t>usual resident population age friendly</t>
  </si>
  <si>
    <t>tenure age friendly</t>
  </si>
  <si>
    <t>industry 2 digit sic by age</t>
  </si>
  <si>
    <t>occupation 3 digit soc by age</t>
  </si>
  <si>
    <t>highest level of qualification by age qualifications age friendly</t>
  </si>
  <si>
    <t>general health by age friendly</t>
  </si>
  <si>
    <t>marital and civil partnership status by age friendly</t>
  </si>
  <si>
    <t>Small Area, 
Northern Ireland</t>
  </si>
  <si>
    <t>CT0111NI</t>
  </si>
  <si>
    <t>CT0112NI</t>
  </si>
  <si>
    <t>Type of Long-Term Condition by Age</t>
  </si>
  <si>
    <t>Industry by Employment Status</t>
  </si>
  <si>
    <t>All usual residents aged under 19</t>
  </si>
  <si>
    <t>CT0113NI</t>
  </si>
  <si>
    <t>CT0114NI</t>
  </si>
  <si>
    <t>CT0115NI</t>
  </si>
  <si>
    <t>CT0116NI</t>
  </si>
  <si>
    <t>CT0117NI</t>
  </si>
  <si>
    <t>CT0118NI</t>
  </si>
  <si>
    <t>CT0119NI</t>
  </si>
  <si>
    <t>CT0120NI</t>
  </si>
  <si>
    <t>Country of Birth by Economic Activity</t>
  </si>
  <si>
    <t>General Health by Long-Term Health Problem or Disability by Type of Long-Term Condition by Age</t>
  </si>
  <si>
    <t>Economic Activity by Age</t>
  </si>
  <si>
    <t>Country of Birth by Age by Sex</t>
  </si>
  <si>
    <t>Theme Table on Parents</t>
  </si>
  <si>
    <t>Industry (2 Digit) by Employment Status by Hours Worked</t>
  </si>
  <si>
    <t>Occupation (3 Digit) by Employment Status by Hours Worked</t>
  </si>
  <si>
    <t>Detailed Family Status of Children Aged 7 in Families</t>
  </si>
  <si>
    <t>country of birth by age by sex</t>
  </si>
  <si>
    <t xml:space="preserve">Assembly Area, Local Government District, NUTS3, Education and Library Board, Health and Social Care Trust, Northern Ireland </t>
  </si>
  <si>
    <t>All usual residents aged 16 and over who are economically active</t>
  </si>
  <si>
    <t>All usual residents aged 18 and over</t>
  </si>
  <si>
    <t>All parents</t>
  </si>
  <si>
    <t>All children aged 7 in families</t>
  </si>
  <si>
    <t>CT0121NI</t>
  </si>
  <si>
    <t>CT0122NI</t>
  </si>
  <si>
    <t>CT0123NI</t>
  </si>
  <si>
    <t>CT0124NI</t>
  </si>
  <si>
    <t>CT0125NI</t>
  </si>
  <si>
    <t>CT0126NI</t>
  </si>
  <si>
    <t>CT0135NI</t>
  </si>
  <si>
    <t>CT0136NI</t>
  </si>
  <si>
    <t>CT0137NI</t>
  </si>
  <si>
    <t>CT0138NI</t>
  </si>
  <si>
    <t>CT0139NI</t>
  </si>
  <si>
    <t>Religion or Religion Brought Up In</t>
  </si>
  <si>
    <t>Knowledge of Irish by Age by Sex</t>
  </si>
  <si>
    <t>Theme Table on Parents with Dependent Children</t>
  </si>
  <si>
    <t>Theme Table on Parents by Sex</t>
  </si>
  <si>
    <t>Economic Activity by Household Size by Age by Sex</t>
  </si>
  <si>
    <t>General Health by Long-Term Health Problem or Disability by Age by Sex - Communal Establishments</t>
  </si>
  <si>
    <t>MDM2010 quintiles, Health and Social Care Trust, Northern Ireland</t>
  </si>
  <si>
    <t>All usual residents aged 16 to 74 who are unemployed</t>
  </si>
  <si>
    <t>All parents with dependent children</t>
  </si>
  <si>
    <t>religion or religion brought up in community background</t>
  </si>
  <si>
    <t>highest level of qualification by religion or religion brought up in community background qualifications</t>
  </si>
  <si>
    <t>knowledge of irish by age by sex language</t>
  </si>
  <si>
    <t>theme table on parents with dependent children child</t>
  </si>
  <si>
    <t>CT0127NI</t>
  </si>
  <si>
    <t>CT0128NI</t>
  </si>
  <si>
    <t>CT0129NI</t>
  </si>
  <si>
    <t>CT0130NI</t>
  </si>
  <si>
    <t>CT0131NI</t>
  </si>
  <si>
    <t>CT0132NI</t>
  </si>
  <si>
    <t>CT0133NI</t>
  </si>
  <si>
    <t>CT0134NI</t>
  </si>
  <si>
    <t>Type of Communal Establishment by Type of Resident and Whether or not Resident One Year Ago</t>
  </si>
  <si>
    <t>Economic Activity by Long-Term Health Problem or Disability by Age by Sex</t>
  </si>
  <si>
    <t>Ethnic Group by Provision of Unpaid Care by Economic Activity by Sex</t>
  </si>
  <si>
    <t>Ethnic Group by Provision of Unpaid Care by General Health by Age by Sex</t>
  </si>
  <si>
    <t>Long-Term Health Problem or Disability by Accommodation Type by Age</t>
  </si>
  <si>
    <t>Religion (includes Protestant Denominations) by Provision of Unpaid Care by General Health by Age by Sex</t>
  </si>
  <si>
    <t>Religion (includes Main Protestant Denominations) by Provision of Unpaid Care by Economic Activity by Sex</t>
  </si>
  <si>
    <t>type of communal establishment by type of resident and whether or not resident one year ago</t>
  </si>
  <si>
    <t>Health and Social Care Trust, Local Government District, Northern Ireland</t>
  </si>
  <si>
    <t>Electoral Ward, Health and Social Care Trust, Northern Ireland</t>
  </si>
  <si>
    <t>All usual residents in communal establishments</t>
  </si>
  <si>
    <t>CT0140NI</t>
  </si>
  <si>
    <t>Religion by Highest Educational Attainment (ISCED) by Age by Sex</t>
  </si>
  <si>
    <t>CT0141NI</t>
  </si>
  <si>
    <t>Theme Table on Long-Term Unemployed</t>
  </si>
  <si>
    <t>CT0142NI</t>
  </si>
  <si>
    <t>Dependent Children in Households (where HRP is Long-Term Unemployed)</t>
  </si>
  <si>
    <t>CT0143NI</t>
  </si>
  <si>
    <t>CT0144NI</t>
  </si>
  <si>
    <t>General Health by Urban/Rural Classification by Age by Sex - Communal Establishments</t>
  </si>
  <si>
    <t>CT0145NI</t>
  </si>
  <si>
    <t>Long-Term Health Problem or Disability by Urban/Rural Classification by Age by Sex - Communal Establishments</t>
  </si>
  <si>
    <t>CT0146NI</t>
  </si>
  <si>
    <t>General Health by MDM2010 Quintile by Age by Sex - Communal Establishments</t>
  </si>
  <si>
    <t>CT0147NI</t>
  </si>
  <si>
    <t>Long-Term Health Problem or Disability by MDM2010 Quintile by Age by Sex - Communal Establishments</t>
  </si>
  <si>
    <t>CT0149NI</t>
  </si>
  <si>
    <t>Long-Term Health Problem or Disability by Age by Sex - Communal Establishments</t>
  </si>
  <si>
    <t>CT0150NI</t>
  </si>
  <si>
    <t>Lone Parent Families with Dependent Children</t>
  </si>
  <si>
    <t>CT0151NI</t>
  </si>
  <si>
    <t>Long-Term Health Problem or Disability by Age</t>
  </si>
  <si>
    <t>CT0152NI</t>
  </si>
  <si>
    <t>CT0153NI</t>
  </si>
  <si>
    <t>Household Composition by Employment Status of Parent(s) by Employment Type by Number and Age of Dependent Children by Approximated Social Grade of HRP</t>
  </si>
  <si>
    <t>general health by age</t>
  </si>
  <si>
    <t>religion by highest educational attainment isced by age by sex</t>
  </si>
  <si>
    <t>Assembly Area, Local Government District, Northern Ireland</t>
  </si>
  <si>
    <t>All usual residents aged 16 or over</t>
  </si>
  <si>
    <t>All persons aged 16 to 64 who are long-term unemployed</t>
  </si>
  <si>
    <t>All households where the HRP is aged 16 to 64 and long-term unemployed</t>
  </si>
  <si>
    <t>All usual residents aged under 19 with a long-term condition</t>
  </si>
  <si>
    <t>All lone parent families</t>
  </si>
  <si>
    <t>lone parent families with dependent children child</t>
  </si>
  <si>
    <t>CT0154NI</t>
  </si>
  <si>
    <t>CT0155NI</t>
  </si>
  <si>
    <t>CT0156NI</t>
  </si>
  <si>
    <t>CT0157NI</t>
  </si>
  <si>
    <t>CT0158NI</t>
  </si>
  <si>
    <t>CT0159NI</t>
  </si>
  <si>
    <t>CT0160NI</t>
  </si>
  <si>
    <t>CT0161NI</t>
  </si>
  <si>
    <t>CT0162NI</t>
  </si>
  <si>
    <t>CT0163NI</t>
  </si>
  <si>
    <t>CT0165NI</t>
  </si>
  <si>
    <t>CT0166NI</t>
  </si>
  <si>
    <t>CT0167NI</t>
  </si>
  <si>
    <t>CT0168NI</t>
  </si>
  <si>
    <t>Ethnic Group by Age by Sex</t>
  </si>
  <si>
    <t>Main Language by Age by Sex</t>
  </si>
  <si>
    <t>Family Status of Children aged 7 in Families</t>
  </si>
  <si>
    <t>Provision of Unpaid Care by Age by Sex</t>
  </si>
  <si>
    <t>Usually Resident Population by Four Broad Age Bands by Sex</t>
  </si>
  <si>
    <t>Occupied Households</t>
  </si>
  <si>
    <t>main language by age by sex</t>
  </si>
  <si>
    <t>selected country of birth by age by sex</t>
  </si>
  <si>
    <t>family status of children aged 7 in families</t>
  </si>
  <si>
    <t>provision of unpaid care by age by sex</t>
  </si>
  <si>
    <t>usually resident population by four broad age bands by sex</t>
  </si>
  <si>
    <t>occupied households</t>
  </si>
  <si>
    <t>ethnic group by age by sex ethnicity</t>
  </si>
  <si>
    <t>Assembly Area, Health and Social Care Trust, Northern Ireland</t>
  </si>
  <si>
    <t>All usual residents with selected countries of birth</t>
  </si>
  <si>
    <t>All female usual residents with selected countries of birth</t>
  </si>
  <si>
    <t>All occupied households</t>
  </si>
  <si>
    <t>Link</t>
  </si>
  <si>
    <t>CT0148NI</t>
  </si>
  <si>
    <t>General Health by Age by Sex - Communal Establishments</t>
  </si>
  <si>
    <t>CT0164NI</t>
  </si>
  <si>
    <t>CT0169NI</t>
  </si>
  <si>
    <t>CT0170NI</t>
  </si>
  <si>
    <t>CT0171NI</t>
  </si>
  <si>
    <t>CT0172NI</t>
  </si>
  <si>
    <t>CT0173NI</t>
  </si>
  <si>
    <t>CT0174NI</t>
  </si>
  <si>
    <t>CT0175NI</t>
  </si>
  <si>
    <t>CT0176NI</t>
  </si>
  <si>
    <t>CT0177NI</t>
  </si>
  <si>
    <t>CT0178NI</t>
  </si>
  <si>
    <t>CT0179NI</t>
  </si>
  <si>
    <t>CT0180NI</t>
  </si>
  <si>
    <t>CT0181NI</t>
  </si>
  <si>
    <t>CT0182NI</t>
  </si>
  <si>
    <t>CT0183NI</t>
  </si>
  <si>
    <t>CT0184NI</t>
  </si>
  <si>
    <t>CT0185NI</t>
  </si>
  <si>
    <t>CT0186NI</t>
  </si>
  <si>
    <t>CT0187NI</t>
  </si>
  <si>
    <t>CT0188NI</t>
  </si>
  <si>
    <t>CT0189NI</t>
  </si>
  <si>
    <t>CT0190NI</t>
  </si>
  <si>
    <t>CT0191NI</t>
  </si>
  <si>
    <t>CT0192NI</t>
  </si>
  <si>
    <t>CT0193NI</t>
  </si>
  <si>
    <t>CT0194NI</t>
  </si>
  <si>
    <t>CT0195NI</t>
  </si>
  <si>
    <t>CT0196NI</t>
  </si>
  <si>
    <t>CT0197NI</t>
  </si>
  <si>
    <t>CT0198NI</t>
  </si>
  <si>
    <t>CT0199NI</t>
  </si>
  <si>
    <t>CT0200NI</t>
  </si>
  <si>
    <t>CT0201NI</t>
  </si>
  <si>
    <t>CT0202NI</t>
  </si>
  <si>
    <t>Family Composition by Age of Family Reference Person (FRP)</t>
  </si>
  <si>
    <t>Employment Status by Sex (Workplace Population)</t>
  </si>
  <si>
    <t>General Health by Age by Sex (Medical and Care Type Communal Establishments)</t>
  </si>
  <si>
    <t>Long-Term Health Problem or Disability by Age by Sex (Medical and Care Type Communal Establishments)</t>
  </si>
  <si>
    <t>Country of Birth by Ethnic Group by Age by Sex</t>
  </si>
  <si>
    <t>Industry by Hours Worked by Sex</t>
  </si>
  <si>
    <t>Number of Single Earner Married Couple Families by Age of Single Earner</t>
  </si>
  <si>
    <t>Theme Table on Working Age Households</t>
  </si>
  <si>
    <t>Working Age Households by Combined Economic Activity Status</t>
  </si>
  <si>
    <t>Usual Residents in Households by Age</t>
  </si>
  <si>
    <t>Usual Residents in Households aged 16 and over by Sex</t>
  </si>
  <si>
    <t>Usual Residents in Households aged 16 and over by Age by Sex</t>
  </si>
  <si>
    <t>Ethnic Group of Usual Residents in Households aged 16 and over</t>
  </si>
  <si>
    <t>Economic Activity of Usual Residents in Households aged 16 to 64</t>
  </si>
  <si>
    <t>Religion of Usual Residents in Households aged 16 and over by Age by Sex</t>
  </si>
  <si>
    <t>Religion or Religion Brought Up In of Usual Residents in Households aged 16 and over</t>
  </si>
  <si>
    <t>Highest Level of Qualification of Usual Residents in Households aged 16 to 64</t>
  </si>
  <si>
    <t>Accommodation Type</t>
  </si>
  <si>
    <t>Economic Activity of Usual Residents aged 65 and over</t>
  </si>
  <si>
    <t>Tenure by National Identity (Classification 1)</t>
  </si>
  <si>
    <t>Tenure by Passports Held (Classification 2)</t>
  </si>
  <si>
    <t>Tenure by Country of Birth</t>
  </si>
  <si>
    <t>Industry by Occupation by Employment Status - Males</t>
  </si>
  <si>
    <t>Industry by Occupation by Employment Status - Females</t>
  </si>
  <si>
    <t>number of single earner married couple families by age of single earner</t>
  </si>
  <si>
    <t>usual residents in households by age</t>
  </si>
  <si>
    <t>usual residents in households aged 16 and over by sex</t>
  </si>
  <si>
    <t>usual residents in households aged 16 and over by age by sex</t>
  </si>
  <si>
    <t>religion of usual residents in households aged 16 and over by age by sex</t>
  </si>
  <si>
    <t>accommodation type</t>
  </si>
  <si>
    <t>tenure by country of birth</t>
  </si>
  <si>
    <t>working or studying in the republic of ireland roi by age by sex</t>
  </si>
  <si>
    <t>working or studying in the republic of ireland roi by country of birth</t>
  </si>
  <si>
    <t>working or studying in the republic of ireland roi by method of travel to work or study</t>
  </si>
  <si>
    <t>working or studying in the republic of ireland roi by religion catholic protestant christian</t>
  </si>
  <si>
    <t>passports held classification 2 ireland irish united kingdom uk british</t>
  </si>
  <si>
    <t>country of birth by passports held classification 2 europe uk united kingdom british ireland irish eu eea passport passports</t>
  </si>
  <si>
    <t>household composition by number and age of dependent children by employment status of parents</t>
  </si>
  <si>
    <t>religion includes protestant denominations by provision of unpaid care by general health by age by sex</t>
  </si>
  <si>
    <t>family composition by age of family reference person frp</t>
  </si>
  <si>
    <t>employment status by sex workplace population</t>
  </si>
  <si>
    <t>general health by age by sex medical and care type communal establishments</t>
  </si>
  <si>
    <t>tenure by passports held classification 2</t>
  </si>
  <si>
    <t>Super Output Area</t>
  </si>
  <si>
    <t>Local Government District</t>
  </si>
  <si>
    <t>2011 Travel to Work Area, Northern Ireland</t>
  </si>
  <si>
    <t>2011 Travel to Work Area</t>
  </si>
  <si>
    <t>country of birth by ethnic group by age by sex ethnicity</t>
  </si>
  <si>
    <t>ethnic group of usual residents in households aged 16 and over ethnicity</t>
  </si>
  <si>
    <t>highest level of qualification of usual residents in households aged 16 to 64 qualifications</t>
  </si>
  <si>
    <t>All usual residents aged 16 to 74 (excluding students) in employment and currently working in the area</t>
  </si>
  <si>
    <t>All usual residents in medical and care type communal establishments</t>
  </si>
  <si>
    <t>Single earner married couple families</t>
  </si>
  <si>
    <t>All households with at least one person aged 16 to 64</t>
  </si>
  <si>
    <t>All usual residents in households aged 16 and over</t>
  </si>
  <si>
    <t>All usual residents in households aged 16 to 64</t>
  </si>
  <si>
    <t>All usual residents in households aged 16 to 74</t>
  </si>
  <si>
    <t>All usual residents in households born outside Northern Ireland (excluding rest of UK and Republic of Ireland)</t>
  </si>
  <si>
    <t>All males aged 16 and over in employment</t>
  </si>
  <si>
    <t>All females aged 16 and over in employment</t>
  </si>
  <si>
    <t>CT0203NI</t>
  </si>
  <si>
    <t>Long-Term Health Problem or Disability by Provision of Unpaid Care by Family Status</t>
  </si>
  <si>
    <t>CT0204NI</t>
  </si>
  <si>
    <t>Economic Activity by Religion by Age by Sex</t>
  </si>
  <si>
    <t>CT0205NI</t>
  </si>
  <si>
    <t>Household Composition by Number of Parents by Family Status by Economic Activity</t>
  </si>
  <si>
    <t>CT0206NI</t>
  </si>
  <si>
    <t>Highest Level of Qualifications of FRP by Family Status by MDM2010 Quintile of SOA</t>
  </si>
  <si>
    <t>CT0207NI</t>
  </si>
  <si>
    <t>Highest Level of Qualifications by Family Status by Economic Activity</t>
  </si>
  <si>
    <t>CT0208NI</t>
  </si>
  <si>
    <t>Long-Term Health Problem or Disability by Family Status by Economic Activity</t>
  </si>
  <si>
    <t>CT0209NI</t>
  </si>
  <si>
    <t>Highest Level of Qualifications by Family Status by Age</t>
  </si>
  <si>
    <t>CT0210NI</t>
  </si>
  <si>
    <t>Long-Term Health Problem or Disability by Family Status by Age</t>
  </si>
  <si>
    <t>CT0211NI</t>
  </si>
  <si>
    <t>Long-Term Health Problem or Disability by MDM2010 Quintile of SOA by Age</t>
  </si>
  <si>
    <t>CT0212NI</t>
  </si>
  <si>
    <t>Highest Level of Qualifications by MDM2010 Quintile of SOA by Age</t>
  </si>
  <si>
    <t>CT0213NI</t>
  </si>
  <si>
    <t>NEETs in Family by Family Type by Highest Level of Qualifications of FRP</t>
  </si>
  <si>
    <t>CT0214NI</t>
  </si>
  <si>
    <t>Family Status by MDM2010 Quintile of SOA by Age</t>
  </si>
  <si>
    <t>CT0215NI</t>
  </si>
  <si>
    <t>Working or Studying in the Republic of Ireland (RoI) by Method of Travel to Work or Study</t>
  </si>
  <si>
    <t>CT0216NI</t>
  </si>
  <si>
    <t>CT0217NI</t>
  </si>
  <si>
    <t>Population Density</t>
  </si>
  <si>
    <t>CT0218NI</t>
  </si>
  <si>
    <t>Passports Held (Classification 1) by Year of Arrival by Country of Birth by Main Language</t>
  </si>
  <si>
    <t>CT0219NI</t>
  </si>
  <si>
    <t>Ethnic Group by Passports Held (Classification 1) by Country of Birth</t>
  </si>
  <si>
    <t>CT0220NI</t>
  </si>
  <si>
    <t>Occupation by Sex</t>
  </si>
  <si>
    <t>Settlement2015</t>
  </si>
  <si>
    <t>All usual residents in households aged 16 to 24 who are unemployed (excluding full-time students) or economically inactive (excluding retired and students)</t>
  </si>
  <si>
    <t>All usual residents aged 16 to 24 who are unemployed (excluding full-time students) or economically inactive (excluding retired and students)</t>
  </si>
  <si>
    <t>All usual residents aged 16 to 64 who are unemployed (excluding full-time students) or economically inactive (excluding retired and students)</t>
  </si>
  <si>
    <t>All usual residents aged 16 to 74 in full-time education in RoI and/or in employment and working in RoI</t>
  </si>
  <si>
    <t>population density</t>
  </si>
  <si>
    <t>passports held classification 1 by year of arrival by country of birth by main language</t>
  </si>
  <si>
    <t>ethnic group by passports held classification 1 by country of birth ethnicity</t>
  </si>
  <si>
    <t>highest level of qualifications by family status by age qualification neets</t>
  </si>
  <si>
    <t>highest level of qualifications by mdm2010 quintile of soa by age qualification neets</t>
  </si>
  <si>
    <t>family status by mdm2010 quintile of soa by age neets</t>
  </si>
  <si>
    <t>CT0221NI</t>
  </si>
  <si>
    <t>Single Year of Age by Sex (Selected Population Subgroups)</t>
  </si>
  <si>
    <t>single year of age by sex selected population subgroups</t>
  </si>
  <si>
    <t>CT0222NI</t>
  </si>
  <si>
    <t>Household Information for Selected Grid Squares</t>
  </si>
  <si>
    <t>CT0223NI</t>
  </si>
  <si>
    <t>Average Family Size</t>
  </si>
  <si>
    <t>average family size</t>
  </si>
  <si>
    <t>CT0224NI</t>
  </si>
  <si>
    <t>Voluntary Work by Age by Sex</t>
  </si>
  <si>
    <t>voluntary work by age by sex</t>
  </si>
  <si>
    <t>Local Government District (2014)</t>
  </si>
  <si>
    <t>CT0225NI</t>
  </si>
  <si>
    <t>Age by Sex and Household Composition for Selected Grid Squares</t>
  </si>
  <si>
    <t>CT0226NI</t>
  </si>
  <si>
    <t>Usually Resident Population by Five Year Age Bands by Sex</t>
  </si>
  <si>
    <t>usually resident population by five year age bands by sex</t>
  </si>
  <si>
    <t>CT0227NI</t>
  </si>
  <si>
    <t>Components of Daytime Population</t>
  </si>
  <si>
    <t>components of daytime population</t>
  </si>
  <si>
    <t>Local Government District (2014), Northern Ireland</t>
  </si>
  <si>
    <t>CT0228NI</t>
  </si>
  <si>
    <t>Working or Studying in the Republic of Ireland (RoI)</t>
  </si>
  <si>
    <t>working or studying in the republic of ireland roi</t>
  </si>
  <si>
    <t>CT0229NI</t>
  </si>
  <si>
    <t>Country of Birth by Year of Most Recent Arrival in Northern Ireland by Industry (Born outside Northern Ireland)</t>
  </si>
  <si>
    <t>All usual residents aged 16 and over in employment born outside Northern Ireland</t>
  </si>
  <si>
    <t>CT0230NI</t>
  </si>
  <si>
    <t>Country of Birth by Year of Most Recent Arrival in Northern Ireland by Occupation (Born outside Northern Ireland)</t>
  </si>
  <si>
    <t>CT0231NI</t>
  </si>
  <si>
    <t>Country of Birth by Year of Most Recent Arrival in Northern Ireland by Economic Activity (Born outside Northern Ireland)</t>
  </si>
  <si>
    <t>All usual residents aged 16 and over born outside Northern Ireland</t>
  </si>
  <si>
    <t>CT0232NI</t>
  </si>
  <si>
    <t>Country of Birth by Employment Status by Highest Educational Attainment (ISCED) by Age by Sex</t>
  </si>
  <si>
    <t>country of birth by employment status by highest educational attainment isced by age by sex</t>
  </si>
  <si>
    <t>CT0233NI</t>
  </si>
  <si>
    <t>Family Composition by Religion</t>
  </si>
  <si>
    <t>family composition by religion</t>
  </si>
  <si>
    <t>CT0234NI</t>
  </si>
  <si>
    <t>Family Composition by Ethnic Group</t>
  </si>
  <si>
    <t>family composition by ethnic group ethnicity</t>
  </si>
  <si>
    <t>CT0235NI</t>
  </si>
  <si>
    <t>Headcount and Household Estimates for Settlements</t>
  </si>
  <si>
    <t>All usual residents and households</t>
  </si>
  <si>
    <t>CT0236NI</t>
  </si>
  <si>
    <t>Settlement2005</t>
  </si>
  <si>
    <t>CT0237NI</t>
  </si>
  <si>
    <t>CT0238NI</t>
  </si>
  <si>
    <t>CT0239NI</t>
  </si>
  <si>
    <t>CT0240NI</t>
  </si>
  <si>
    <t>CT0241NI</t>
  </si>
  <si>
    <t>CT0242NI</t>
  </si>
  <si>
    <t>CT0243NI</t>
  </si>
  <si>
    <t>CT0244NI</t>
  </si>
  <si>
    <t>CT0245NI</t>
  </si>
  <si>
    <t>CT0246NI</t>
  </si>
  <si>
    <t>CT0247NI</t>
  </si>
  <si>
    <t>CT0248NI</t>
  </si>
  <si>
    <t>Accommodation Type for Selected Grid Squares</t>
  </si>
  <si>
    <t>Type of Long-Term Condition by Economic Activity by Age</t>
  </si>
  <si>
    <t>Household Composition by Number and Age of Dependent Children by Employment Status of Parent(s) by Employment Type by Hours Worked</t>
  </si>
  <si>
    <t>Economic Activity and Dependent Children of HRPs</t>
  </si>
  <si>
    <t>Type of Long-Term Condition by Single Year of Age by Sex</t>
  </si>
  <si>
    <t>Central Heating</t>
  </si>
  <si>
    <t>Type of Long-Term Condition by Industry of Employment or Former Industry of Employment by Economic Activity</t>
  </si>
  <si>
    <t>Type of Long-Term Condition by Occupation or Former Occupation by Economic Activity</t>
  </si>
  <si>
    <t>central heating</t>
  </si>
  <si>
    <t>accommodation type for selected grid squares grid square</t>
  </si>
  <si>
    <t>household information for selected grid squares grid square</t>
  </si>
  <si>
    <t>age by sex and household composition for selected grid squares grid square</t>
  </si>
  <si>
    <t>District Electoral Area (2014), Northern Ireland</t>
  </si>
  <si>
    <t>All Household Reference Persons (HRPs) aged 16 to 74</t>
  </si>
  <si>
    <t>CT0249NI</t>
  </si>
  <si>
    <t>CT0250NI</t>
  </si>
  <si>
    <t>CT0251NI</t>
  </si>
  <si>
    <t>CT0252NI</t>
  </si>
  <si>
    <t>CT0253NI</t>
  </si>
  <si>
    <t>CT0254NI</t>
  </si>
  <si>
    <t>CT0255NI</t>
  </si>
  <si>
    <t>CT0256NI</t>
  </si>
  <si>
    <t>CT0257NI</t>
  </si>
  <si>
    <t>CT0258NI</t>
  </si>
  <si>
    <t>CT0259NI</t>
  </si>
  <si>
    <t>CT0260NI</t>
  </si>
  <si>
    <t>CT0261NI</t>
  </si>
  <si>
    <t>CT0262NI</t>
  </si>
  <si>
    <t>CT0263NI</t>
  </si>
  <si>
    <t>Country of Birth - Basic Detail</t>
  </si>
  <si>
    <t>Long-Term Health Problem or Disability by Single Year of Age by Sex</t>
  </si>
  <si>
    <t>General Health by Single Year of Age by Sex</t>
  </si>
  <si>
    <t>Long-Term Health Problem or Disability by MDM2010 Quintile of SOA by Age by Sex</t>
  </si>
  <si>
    <t>Long-Term Health Problem or Disability by NS-SeC by Age by Sex</t>
  </si>
  <si>
    <t>Long-Term Health Problem or Disability by Highest Level of Qualification by Age by Sex</t>
  </si>
  <si>
    <t>General Health by MDM2010 Quintile of SOA by Age by Sex</t>
  </si>
  <si>
    <t>General Health by NS-SeC by Age by Sex</t>
  </si>
  <si>
    <t>General Health by Highest Level of Qualification by Age by Sex</t>
  </si>
  <si>
    <t>Selected Occupation by Sex</t>
  </si>
  <si>
    <t>Selected Occupation by Religion or Religion Brought Up In by National Identity (Classification 1)</t>
  </si>
  <si>
    <t>Selected Occupation by National Identity (Classification 1)</t>
  </si>
  <si>
    <t>General Health by Age by Sex</t>
  </si>
  <si>
    <t>Long-Term Health Problem or Disability by Age by Sex</t>
  </si>
  <si>
    <t>general health by single year of age by sex</t>
  </si>
  <si>
    <t>general health by mdm2010 quintile of soa by age by sex</t>
  </si>
  <si>
    <t>selected occupation by sex</t>
  </si>
  <si>
    <t>general health by age by sex</t>
  </si>
  <si>
    <t>general health by highest level of qualification by age by sex qualifications</t>
  </si>
  <si>
    <t>Local Government District, NUTS Level 3, Education and Library Board, Health and Social Care Trust, Northern Ireland</t>
  </si>
  <si>
    <t>All usual residents aged 16 to 69 in households</t>
  </si>
  <si>
    <t>CT0264NI</t>
  </si>
  <si>
    <t>CT0265NI</t>
  </si>
  <si>
    <t>CT0266NI</t>
  </si>
  <si>
    <t>CT0267NI</t>
  </si>
  <si>
    <t>CT0268NI</t>
  </si>
  <si>
    <t>CT0269NI</t>
  </si>
  <si>
    <t>CT0270NI</t>
  </si>
  <si>
    <t>CT0271NI</t>
  </si>
  <si>
    <t>CT0272NI</t>
  </si>
  <si>
    <t>CT0273NI</t>
  </si>
  <si>
    <t>Economic Activity by Long-Term Health Problem or Disability by Age</t>
  </si>
  <si>
    <t>Usually Resident Population and Households classified according to Urban and Rural definitions (2015)</t>
  </si>
  <si>
    <t>Household Information and Age by Sex for Selected Grid Squares</t>
  </si>
  <si>
    <t>Industry by Occupation - Males</t>
  </si>
  <si>
    <t>Industry by Occupation - Females</t>
  </si>
  <si>
    <t>household information and age by sex for selected grid squares</t>
  </si>
  <si>
    <t>NUTS3</t>
  </si>
  <si>
    <t>Causeway Coast &amp; Glens Local Government District (2014)</t>
  </si>
  <si>
    <t>Local Government District (2014), Local Government District, Northern Ireland</t>
  </si>
  <si>
    <t>Local Government District, Local Government District (2014), Northern Ireland</t>
  </si>
  <si>
    <t>Belfast Local Government District (2014)</t>
  </si>
  <si>
    <t>Local Government District (2014), Assembly Area, Northern Ireland</t>
  </si>
  <si>
    <t>District Electoral Area (2014)</t>
  </si>
  <si>
    <t>All males aged 16 to 74 in employment</t>
  </si>
  <si>
    <t>All females aged 16 to 74 in employment</t>
  </si>
  <si>
    <t>CT0274NI</t>
  </si>
  <si>
    <t>Unadjusted Capital Value by Sex</t>
  </si>
  <si>
    <t>CT0275NI</t>
  </si>
  <si>
    <t>Unadjusted Capital Value by Age</t>
  </si>
  <si>
    <t>CT0276NI</t>
  </si>
  <si>
    <t>Unadjusted Capital Value by Marital and Civil Partnership Status</t>
  </si>
  <si>
    <t>CT0277NI</t>
  </si>
  <si>
    <t>Unadjusted Capital Value by Household Composition</t>
  </si>
  <si>
    <t>CT0278NI</t>
  </si>
  <si>
    <t>Unadjusted Capital Value by Ethnic Group</t>
  </si>
  <si>
    <t>CT0279NI</t>
  </si>
  <si>
    <t>Unadjusted Capital Value by National Identity (Classification 1)</t>
  </si>
  <si>
    <t>CT0280NI</t>
  </si>
  <si>
    <t>Unadjusted Capital Value by Religion</t>
  </si>
  <si>
    <t>CT0281NI</t>
  </si>
  <si>
    <t>Unadjusted Capital Value by Religion or Religion Brought Up In</t>
  </si>
  <si>
    <t>CT0282NI</t>
  </si>
  <si>
    <t>Unadjusted Capital Value by Long-Term Heath Problem or Disability and General Health and Provision of Unpaid Care</t>
  </si>
  <si>
    <t>CT0283NI</t>
  </si>
  <si>
    <t>Household Composition by Number of Cars or Vans Available</t>
  </si>
  <si>
    <t>CT0284NI</t>
  </si>
  <si>
    <t>Economic Activity by Highest Level of Qualification by Long-Term Health Problem or Disability by Sex</t>
  </si>
  <si>
    <t>CT0285NI</t>
  </si>
  <si>
    <t>Location of Usual Residence and Place of Work (Workplace Population)</t>
  </si>
  <si>
    <t>CT0286NI</t>
  </si>
  <si>
    <t>Marital and Civil Partnership Status by Long-Term Health Problem or Disability</t>
  </si>
  <si>
    <t>CT0288NI</t>
  </si>
  <si>
    <t>CT0289NI</t>
  </si>
  <si>
    <t>CT0290NI</t>
  </si>
  <si>
    <t>Economic Activity - Usual Residents Aged 65 and Over</t>
  </si>
  <si>
    <t>unadjusted capital value by sex</t>
  </si>
  <si>
    <t>unadjusted capital value by age</t>
  </si>
  <si>
    <t>unadjusted capital value by household composition</t>
  </si>
  <si>
    <t>unadjusted capital value by religion</t>
  </si>
  <si>
    <t>household composition by number of cars or vans available</t>
  </si>
  <si>
    <t>unadjusted capital value by religion or religion brought up in community background</t>
  </si>
  <si>
    <t>unadjusted capital value by ethnic group ethnicity</t>
  </si>
  <si>
    <t>unadjusted capital value by marital and civil partnership status marital status</t>
  </si>
  <si>
    <t>All Household Reference Persons (HRPs) aged 16 and over</t>
  </si>
  <si>
    <t>CT0079NI</t>
  </si>
  <si>
    <t>Average Family Size (Children)</t>
  </si>
  <si>
    <t>CT0291NI</t>
  </si>
  <si>
    <t>CT0292NI</t>
  </si>
  <si>
    <t>CT0293NI</t>
  </si>
  <si>
    <t>CT0294NI</t>
  </si>
  <si>
    <t>CT0295NI</t>
  </si>
  <si>
    <t>Ethnic Group (Communal Establishment Residents)</t>
  </si>
  <si>
    <t>CT0296NI</t>
  </si>
  <si>
    <t>Country of Birth (Communal Establishment Residents)</t>
  </si>
  <si>
    <t>CT0299NI</t>
  </si>
  <si>
    <t>Passports Held (Classification 2) (Communal Establishment Residents)</t>
  </si>
  <si>
    <t>CT0306NI</t>
  </si>
  <si>
    <t>Marital or Civil Partnership Status by Economic Activity</t>
  </si>
  <si>
    <t>CT0307NI</t>
  </si>
  <si>
    <t>Type of Long-Term Condition by Long-Term Health Problem or Disability by Age by Sex</t>
  </si>
  <si>
    <t>CT0308NI</t>
  </si>
  <si>
    <t>CT0309NI</t>
  </si>
  <si>
    <t>Economic Activity by Long-Term Health Problem or Disability</t>
  </si>
  <si>
    <t>CT0310NI</t>
  </si>
  <si>
    <t>CT0311NI</t>
  </si>
  <si>
    <t>Economic Activity by Provision of Unpaid Care</t>
  </si>
  <si>
    <t>CT0312NI</t>
  </si>
  <si>
    <t>Economic Activity (Full-Time Students)</t>
  </si>
  <si>
    <t>CT0313NI</t>
  </si>
  <si>
    <t>General Health by Long-Term Health Problem or Disability</t>
  </si>
  <si>
    <t>CT0314NI</t>
  </si>
  <si>
    <t>General Health by Provision of Unpaid Care</t>
  </si>
  <si>
    <t>CT0315NI</t>
  </si>
  <si>
    <t>General Health (Full-Time Students)</t>
  </si>
  <si>
    <t>CT0316NI</t>
  </si>
  <si>
    <t>Method of Travel to Work by Employment Status</t>
  </si>
  <si>
    <t>CT0318NI</t>
  </si>
  <si>
    <t>Economic Activity by Single Year of Age</t>
  </si>
  <si>
    <t>CT0319NI</t>
  </si>
  <si>
    <t>Highest Level of Qualification by Long-Term Health Problem or Disability</t>
  </si>
  <si>
    <t>CT0320NI</t>
  </si>
  <si>
    <t>Highest Level of Qualification by Dependent Children</t>
  </si>
  <si>
    <t>CT0321NI</t>
  </si>
  <si>
    <t>Family Status by Occupation</t>
  </si>
  <si>
    <t>CT0322NI</t>
  </si>
  <si>
    <t>Parent Status by Occupation</t>
  </si>
  <si>
    <t>CT0323NI</t>
  </si>
  <si>
    <t>Irish Language Skills (Spoken Irish) by Single Year of Age</t>
  </si>
  <si>
    <t>CT0324NI</t>
  </si>
  <si>
    <t>Ethnic Group (Household Residents)</t>
  </si>
  <si>
    <t>CT0325NI</t>
  </si>
  <si>
    <t>Country of Birth (Household Residents)</t>
  </si>
  <si>
    <t>CT0326NI</t>
  </si>
  <si>
    <t>Passports Held (Classification 2) (Household Residents)</t>
  </si>
  <si>
    <t>CT0327NI</t>
  </si>
  <si>
    <t>Highest Level of Qualification by Age for Selected Geographical Areas</t>
  </si>
  <si>
    <t>CT0328NI</t>
  </si>
  <si>
    <t>Ethnic Group by Religion or Religion Brought Up In</t>
  </si>
  <si>
    <t>CT0329NI</t>
  </si>
  <si>
    <t>Method of Travel to Work by Distance Travelled to Work</t>
  </si>
  <si>
    <t>CT0330NI</t>
  </si>
  <si>
    <t>Method of Travel to Place of Study by Distance Travelled to Place of Study</t>
  </si>
  <si>
    <t>CT0331NI</t>
  </si>
  <si>
    <t>Usual Residents in Social Rented Housing by Number of Rooms by Age</t>
  </si>
  <si>
    <t>CT0332NI</t>
  </si>
  <si>
    <t>Social Rented Households by Number of Rooms</t>
  </si>
  <si>
    <t>average family size children</t>
  </si>
  <si>
    <t>All full-time students and schoolchildren aged 16 and over at their term-time address</t>
  </si>
  <si>
    <t>All usual residents aged 16 to 74 (excluding students) in employment and currently working</t>
  </si>
  <si>
    <t>All usual residents in households aged 18 to 49</t>
  </si>
  <si>
    <t>All parents aged 18 to 49</t>
  </si>
  <si>
    <t>All usual residents of primary school age and over in full-time education</t>
  </si>
  <si>
    <t>All usual residents in social rented accommodation</t>
  </si>
  <si>
    <t>general health by provision of unpaid care</t>
  </si>
  <si>
    <t>method of travel to work by employment status</t>
  </si>
  <si>
    <t>method of travel to work by distance travelled to work</t>
  </si>
  <si>
    <t>method of travel to place of study by distance travelled to place of study</t>
  </si>
  <si>
    <t>usual residents in social rented housing by number of rooms by age</t>
  </si>
  <si>
    <t>social rented households by number of rooms</t>
  </si>
  <si>
    <t>ethnic group communal establishment residents ethnicity</t>
  </si>
  <si>
    <t>country of birth communal establishment residents</t>
  </si>
  <si>
    <t>passports held classification 2 communal establishment residents passport</t>
  </si>
  <si>
    <t>age of hrp in single person households household reference person</t>
  </si>
  <si>
    <t>highest level of qualification by dependent children qualifications</t>
  </si>
  <si>
    <t>irish language skills spoken irish by single year of age</t>
  </si>
  <si>
    <t>ethnic group household residents ethnicity</t>
  </si>
  <si>
    <t>country of birth household residents</t>
  </si>
  <si>
    <t>passports held classification 2 household residents passport</t>
  </si>
  <si>
    <t>highest level of qualification by age for selected geographical areas qualifications</t>
  </si>
  <si>
    <t>ethnic group by religion or religion brought up in ethnicity community background</t>
  </si>
  <si>
    <t>CT0333NI</t>
  </si>
  <si>
    <t>CT0334NI</t>
  </si>
  <si>
    <t>CT0335NI</t>
  </si>
  <si>
    <t>CT0336NI</t>
  </si>
  <si>
    <t>CT0337NI</t>
  </si>
  <si>
    <t>CT0338NI</t>
  </si>
  <si>
    <t>CT0339NI</t>
  </si>
  <si>
    <t>CT0340NI</t>
  </si>
  <si>
    <t>CT0341NI</t>
  </si>
  <si>
    <t>CT0342NI</t>
  </si>
  <si>
    <t>CT0343NI</t>
  </si>
  <si>
    <t>CT0344NI</t>
  </si>
  <si>
    <t>CT0345NI</t>
  </si>
  <si>
    <t>CT0346NI</t>
  </si>
  <si>
    <t>CT0347NI</t>
  </si>
  <si>
    <t>CT0348NI</t>
  </si>
  <si>
    <t>CT0349NI</t>
  </si>
  <si>
    <t>CT0350NI</t>
  </si>
  <si>
    <t>CT0351NI</t>
  </si>
  <si>
    <t>CT0352NI</t>
  </si>
  <si>
    <t>CT0353NI</t>
  </si>
  <si>
    <t>CT0354NI</t>
  </si>
  <si>
    <t>CT0355NI</t>
  </si>
  <si>
    <t>CT0356NI</t>
  </si>
  <si>
    <t>Passports Held (Classification 2) by Ethnic Group by Age by Sex</t>
  </si>
  <si>
    <t>Location of Usual Residence by Place of Work</t>
  </si>
  <si>
    <t>Theme Table on Legal Professionals</t>
  </si>
  <si>
    <t>Country of Birth by Industry</t>
  </si>
  <si>
    <t>Occupation by Country of Birth</t>
  </si>
  <si>
    <t>Country of Birth by Year of Most Recent Arrival in Northern Ireland (Born outside Northern Ireland)</t>
  </si>
  <si>
    <t>Country of Birth by Year of Most Recent Arrival in Northern Ireland by Place of Work (Born outside Northern Ireland)</t>
  </si>
  <si>
    <t>Country of Birth by Year of Most Recent Arrival in Northern Ireland by Employment Status (Born outside Northern Ireland)</t>
  </si>
  <si>
    <t>Country of Birth by Year of Most Recent Arrival in Northern Ireland by Tenure (Born outside Northern Ireland)</t>
  </si>
  <si>
    <t>Highest Level of Qualification by Occupation by Country of Birth by Year of Most Recent Arrival in Northern Ireland (Born outside Northern Ireland)</t>
  </si>
  <si>
    <t>Country of Birth by Year of Most Recent Arrival in Northern Ireland by Long-Term Condition (Born outside Northern Ireland)</t>
  </si>
  <si>
    <t>Country of Birth by Year of Most Recent Arrival in Northern Ireland by Proficiency in English (Born outside Northern Ireland)</t>
  </si>
  <si>
    <t>Households with Dependent Children (Born outside Northern Ireland)</t>
  </si>
  <si>
    <t>Location of Usual Residence by Country of Birth</t>
  </si>
  <si>
    <t>Country of Birth by Place of Work or Study</t>
  </si>
  <si>
    <t>Place of Work or Study by Age</t>
  </si>
  <si>
    <t>Theme Table on Place of Work or Study</t>
  </si>
  <si>
    <t>Location of Usual Residence by Place of Work in Republic of Ireland (ROI)</t>
  </si>
  <si>
    <t>Distance Travelled to Work by Highest Level of Qualification</t>
  </si>
  <si>
    <t>location of usual residence by place of work</t>
  </si>
  <si>
    <t>location of usual residence by country of birth</t>
  </si>
  <si>
    <t>country of birth by place of work or study</t>
  </si>
  <si>
    <t>place of work or study by age</t>
  </si>
  <si>
    <t>theme table on place of work or study</t>
  </si>
  <si>
    <t>passports held classification 2 by ethnic group by age by sex ethnicity</t>
  </si>
  <si>
    <t>country of birth by year of most recent arrival in northern ireland born outside northern ireland</t>
  </si>
  <si>
    <t>country of birth by year of most recent arrival in northern ireland by place of work born outside northern ireland</t>
  </si>
  <si>
    <t>country of birth by year of most recent arrival in northern ireland by employment status born outside northern ireland</t>
  </si>
  <si>
    <t>country of birth by year of most recent arrival in northern ireland by tenure born outside northern ireland</t>
  </si>
  <si>
    <t>households with dependent children born outside northern ireland</t>
  </si>
  <si>
    <t>location of usual residence by place of work in republic of ireland roi</t>
  </si>
  <si>
    <t>distance travelled to work by highest level of qualification qualifications</t>
  </si>
  <si>
    <t>Super Output Area, Local Government District</t>
  </si>
  <si>
    <t>All usual residents aged 16 to 74 (excluding students) in employment and currently working in Belfast or Derry Local Government District</t>
  </si>
  <si>
    <t>All usual residents aged 16 to 74 in employment (employees) with occupation codes 2412, 2413 and 2419</t>
  </si>
  <si>
    <t>All usual residents aged 16 to 74 in employment and currently working</t>
  </si>
  <si>
    <t>All usual residents who were born and have lived outside Northern Ireland</t>
  </si>
  <si>
    <t>All usual residents aged 16 to 74 (excluding students) in employment who were born and have lived outside Northern Ireland</t>
  </si>
  <si>
    <t>All usual residents aged 16 to 74 (excluding students) who were born and have lived outside Northern Ireland</t>
  </si>
  <si>
    <t>All usual residents in households who were born and have lived outside Northern Ireland</t>
  </si>
  <si>
    <t>All usual residents who were born and have lived outside the United Kingdom or the Republic of Ireland</t>
  </si>
  <si>
    <t>All usual residents residing at a household with at least one usual resident born outside Northern Ireland</t>
  </si>
  <si>
    <t>All usual residents aged 16 to 74 (excluding students) in employment and currently working at an address in the Republic of Ireland</t>
  </si>
  <si>
    <t>All usual residents aged 16 to 74 (excluding students) in employment and currently working in Belfast Metropolitan Area</t>
  </si>
  <si>
    <t>CT0300NI</t>
  </si>
  <si>
    <t>CT0301NI</t>
  </si>
  <si>
    <t>CT0302NI</t>
  </si>
  <si>
    <t>CT0303NI</t>
  </si>
  <si>
    <t>CT0304NI</t>
  </si>
  <si>
    <t>CT0305NI</t>
  </si>
  <si>
    <t>Theme Table on Highest Level of Qualification in Household (Level 4 and above)</t>
  </si>
  <si>
    <t>Theme Table on Address of Usual Residence</t>
  </si>
  <si>
    <t>Theme Table on Religion or Religion Brought Up In</t>
  </si>
  <si>
    <t>Theme Table on Proficiency in English</t>
  </si>
  <si>
    <t>Theme Table on Ethnic Group</t>
  </si>
  <si>
    <t>Theme Table on Tenure</t>
  </si>
  <si>
    <t>theme table on highest level of qualification in household level 4 and above qualifications school census schoolchildren schoolchild</t>
  </si>
  <si>
    <t>theme table on address of usual residence school census schoolchildren schoolchild</t>
  </si>
  <si>
    <t>theme table on tenure school census schoolchildren schoolchild</t>
  </si>
  <si>
    <t>theme table on religion or religion brought up in school census schoolchildren schoolchild community background</t>
  </si>
  <si>
    <t>theme table on ethnic group school census schoolchildren schoolchild ethnicity</t>
  </si>
  <si>
    <t>All usually resident schoolchildren in households</t>
  </si>
  <si>
    <t>Education and Library Board</t>
  </si>
  <si>
    <t>All usually resident schoolchildren</t>
  </si>
  <si>
    <t>All usually resident schoolchildren aged 3 and over</t>
  </si>
  <si>
    <t>CT0367NI</t>
  </si>
  <si>
    <t>CT0368NI</t>
  </si>
  <si>
    <t>Occupied Households and Average Household Size</t>
  </si>
  <si>
    <t>occupied households and average household size</t>
  </si>
  <si>
    <t>CT0357NI</t>
  </si>
  <si>
    <t>Long-Term Health Problem or Disability by Tenure by Age by Sex</t>
  </si>
  <si>
    <t>CT0358NI</t>
  </si>
  <si>
    <t>Occupation (2 Digit) by Industry (2 Digit)</t>
  </si>
  <si>
    <t>All usual residents aged 16 to 74 (excluding students) in employment</t>
  </si>
  <si>
    <t>CT0359NI</t>
  </si>
  <si>
    <t>Occupation (3 Digit) by Industry</t>
  </si>
  <si>
    <t>CT0360NI</t>
  </si>
  <si>
    <t>Ethnic Group by Urban-Rural Classification</t>
  </si>
  <si>
    <t>CT0361NI</t>
  </si>
  <si>
    <t>National Identity by Urban-Rural Classification</t>
  </si>
  <si>
    <t>CT0362NI</t>
  </si>
  <si>
    <t>Main Language by Urban-Rural Classification</t>
  </si>
  <si>
    <t>CT0363NI</t>
  </si>
  <si>
    <t>Religion or Religion Brought Up In by Urban-Rural Classification</t>
  </si>
  <si>
    <t>CT0364NI</t>
  </si>
  <si>
    <t>CT0365NI</t>
  </si>
  <si>
    <t>Economic Activity by Religion by Sex</t>
  </si>
  <si>
    <t>All usual residents aged 16 to 29</t>
  </si>
  <si>
    <t>CT0366NI</t>
  </si>
  <si>
    <t>Highest Level of Qualification by Urban-Rural Classification by Age by Sex</t>
  </si>
  <si>
    <t>CT0369NI</t>
  </si>
  <si>
    <t>Approximated Social Grade by Age by Sex</t>
  </si>
  <si>
    <t>approximated social grade by age by sex</t>
  </si>
  <si>
    <t>All usual residents aged 16 to 50</t>
  </si>
  <si>
    <t>CT0370NI</t>
  </si>
  <si>
    <t>Occupation by Location of Usual Residence</t>
  </si>
  <si>
    <t>All usual residents aged 16 to 74 (excluding students) and working in Belfast Local Government District (2014)</t>
  </si>
  <si>
    <t>CT0371NI</t>
  </si>
  <si>
    <t>Highest Level of Qualification by Location of Usual Residence</t>
  </si>
  <si>
    <t>highest level of qualification by location of usual residence qualifications</t>
  </si>
  <si>
    <t>CT0372NI</t>
  </si>
  <si>
    <t>All usual residents aged 16 to 19</t>
  </si>
  <si>
    <t>CT0373NI</t>
  </si>
  <si>
    <t>Highest Level of Qualification by Occupation by Country of Birth</t>
  </si>
  <si>
    <t>CT0374NI</t>
  </si>
  <si>
    <t>All usual residents aged 30 to 50</t>
  </si>
  <si>
    <t>CT0375NI</t>
  </si>
  <si>
    <t>Industry by Country of Birth</t>
  </si>
  <si>
    <t>CT0376NI</t>
  </si>
  <si>
    <t>Highest Level of Qualification by Sex</t>
  </si>
  <si>
    <t>highest level of qualification by sex qualifications</t>
  </si>
  <si>
    <t>All usual residents aged over 16 and born in Poland</t>
  </si>
  <si>
    <t>CT0377NI</t>
  </si>
  <si>
    <t>All usual residents aged 16 to 74 in employment and born in Poland</t>
  </si>
  <si>
    <t>CT0378NI</t>
  </si>
  <si>
    <t>Country of Birth by Household Type (Full-time Student)</t>
  </si>
  <si>
    <t>CT0379NI</t>
  </si>
  <si>
    <t>Highest Level of Qualification by Industry by Country of Birth</t>
  </si>
  <si>
    <t>CT0380NI</t>
  </si>
  <si>
    <t>Occupation by Industry by Country of Birth</t>
  </si>
  <si>
    <t>CT0381NI</t>
  </si>
  <si>
    <t>CT0382NI</t>
  </si>
  <si>
    <t>CT0383NI</t>
  </si>
  <si>
    <t>Economic Activity by Voluntary Work</t>
  </si>
  <si>
    <t>CT0384NI</t>
  </si>
  <si>
    <t>Ethnic Group by Voluntary Work</t>
  </si>
  <si>
    <t>ethnic group by voluntary work ethnicity</t>
  </si>
  <si>
    <t>CT0385NI</t>
  </si>
  <si>
    <t>Long-Term Health Problem or Disability by General Health by Voluntary Work</t>
  </si>
  <si>
    <t>CT0386NI</t>
  </si>
  <si>
    <t>Highest Level of Qualification by Voluntary Work</t>
  </si>
  <si>
    <t>highest level of qualification by voluntary work qualifications</t>
  </si>
  <si>
    <t>CT0387NI</t>
  </si>
  <si>
    <t>Provision of Unpaid Care by Voluntary Work</t>
  </si>
  <si>
    <t>provision of unpaid care by voluntary work</t>
  </si>
  <si>
    <t>CT0388NI</t>
  </si>
  <si>
    <t>Religion or Religion Brought Up In by Voluntary Work</t>
  </si>
  <si>
    <t>religion or religion brought up in by voluntary work community background</t>
  </si>
  <si>
    <t>CT0389NI</t>
  </si>
  <si>
    <t>Dependent Children in Household by Voluntary Work</t>
  </si>
  <si>
    <t>dependent children in household by voluntary work</t>
  </si>
  <si>
    <t>CT0390NI</t>
  </si>
  <si>
    <t>Marital and Civil Partnership Status by Voluntary Work</t>
  </si>
  <si>
    <t>marital and civil partnership status by voluntary work</t>
  </si>
  <si>
    <t>CT0391NI</t>
  </si>
  <si>
    <t>NS-SeC by Voluntary Work</t>
  </si>
  <si>
    <t>CT0392NI</t>
  </si>
  <si>
    <t>CT0393NI</t>
  </si>
  <si>
    <t>CT0394NI</t>
  </si>
  <si>
    <t>CT0395NI</t>
  </si>
  <si>
    <t>CT0396NI</t>
  </si>
  <si>
    <t>CT0397NI</t>
  </si>
  <si>
    <t>CT0398NI</t>
  </si>
  <si>
    <t>CT0399NI</t>
  </si>
  <si>
    <t>CT0400NI</t>
  </si>
  <si>
    <t>CT0401NI</t>
  </si>
  <si>
    <t>CT0402NI</t>
  </si>
  <si>
    <t>CT0403NI</t>
  </si>
  <si>
    <t>CT0404NI</t>
  </si>
  <si>
    <t>CT0405NI</t>
  </si>
  <si>
    <t>CT0406NI</t>
  </si>
  <si>
    <t>CT0407NI</t>
  </si>
  <si>
    <t>CT0408NI</t>
  </si>
  <si>
    <t>CT0409NI</t>
  </si>
  <si>
    <t>CT0410NI</t>
  </si>
  <si>
    <t>CT0411NI</t>
  </si>
  <si>
    <t>CT0412NI</t>
  </si>
  <si>
    <t>CT0413NI</t>
  </si>
  <si>
    <t>CT0414NI</t>
  </si>
  <si>
    <t>CT0415NI</t>
  </si>
  <si>
    <t>CT0416NI</t>
  </si>
  <si>
    <t>CT0417NI</t>
  </si>
  <si>
    <t>CT0418NI</t>
  </si>
  <si>
    <t>CT0419NI</t>
  </si>
  <si>
    <t>CT0420NI</t>
  </si>
  <si>
    <t>CT0421NI</t>
  </si>
  <si>
    <t>CT0422NI</t>
  </si>
  <si>
    <t>CT0423NI</t>
  </si>
  <si>
    <t>CT0424NI</t>
  </si>
  <si>
    <t>Occupation by Age by Sex</t>
  </si>
  <si>
    <t>Industry of Employment</t>
  </si>
  <si>
    <t>Working in Belfast City Council and Living Elsewhere by Industry</t>
  </si>
  <si>
    <t>Working in Belfast City Region and Living Elsewhere by Industry</t>
  </si>
  <si>
    <t>Living in Belfast City Council and Working Elsewhere by Industry</t>
  </si>
  <si>
    <t>Living in Belfast City Region and Working Elsewhere by Industry</t>
  </si>
  <si>
    <t>Religion by Age</t>
  </si>
  <si>
    <t>religion by age community background</t>
  </si>
  <si>
    <t>Highest Level of Qualification by MDM2010 Quintile of SOA by AGE</t>
  </si>
  <si>
    <t>All occupied household spaces</t>
  </si>
  <si>
    <t>Country Of Birth By Place of Work by Year of Most Recent Arrival in Northern Ireland</t>
  </si>
  <si>
    <t>country of birth by place of work by year of most recent arrival in northern ireland</t>
  </si>
  <si>
    <t>Highest Level of Qualification by Industry (Workplace Population)</t>
  </si>
  <si>
    <t>Industry by Age (Workplace Population)</t>
  </si>
  <si>
    <t>Occupation by Age (Workplace Population)</t>
  </si>
  <si>
    <t>Industry by Occupation (Workplace Population)</t>
  </si>
  <si>
    <t>Ethnic Group (Household Population)</t>
  </si>
  <si>
    <t>Selected Occupation by Sex (Fire Service Officers)</t>
  </si>
  <si>
    <t>Working in LGD2014 and Living Elsewhere by Highest Level of Qualification</t>
  </si>
  <si>
    <t>Living in LGD2014 and Working Elsewhere by Industry</t>
  </si>
  <si>
    <t>Working in LGD2014 and Living Elsewhere by Industry</t>
  </si>
  <si>
    <t>Highest Level of Qualification by Residence Type</t>
  </si>
  <si>
    <t>Industry by Age by Sex</t>
  </si>
  <si>
    <t>All economically active usual residents aged 16 to 74 who are unemployed</t>
  </si>
  <si>
    <t>Dwelling Type by Accommodation Type by Tenure (Households)</t>
  </si>
  <si>
    <t>Highest Level of Qualification by Occupation (Workplace Population)</t>
  </si>
  <si>
    <t>Highest Level of Qualification by Age by Sex (Workplace Population)</t>
  </si>
  <si>
    <t>Type of Communal Establishment by Resident Type by Age by Sex</t>
  </si>
  <si>
    <t>type of communal establishment by resident type by age by sex</t>
  </si>
  <si>
    <t>Living in LGD2014 and Working Elsewhere by Highest Level of Qualification</t>
  </si>
  <si>
    <t>living in lgd2014 and working elsewhere by highest level of qualification qualifications</t>
  </si>
  <si>
    <t>working in lgd2014 and living elsewhere by highest level of qualification qualifications</t>
  </si>
  <si>
    <t>CT0425NI</t>
  </si>
  <si>
    <t>CT0426NI</t>
  </si>
  <si>
    <t>CT0427NI</t>
  </si>
  <si>
    <t>CT0428NI</t>
  </si>
  <si>
    <t>CT0429NI</t>
  </si>
  <si>
    <t>CT0430NI</t>
  </si>
  <si>
    <t>CT0431NI</t>
  </si>
  <si>
    <t>CT0433NI</t>
  </si>
  <si>
    <t>CT0437NI</t>
  </si>
  <si>
    <t>CT0434NI</t>
  </si>
  <si>
    <t>CT0435NI</t>
  </si>
  <si>
    <t>CT0436NI</t>
  </si>
  <si>
    <t>All usual residents in employment and currently working in the area (including students)</t>
  </si>
  <si>
    <t>All usual residents born in Commonwealth countries who arrived in Northern Ireland on or before 1991</t>
  </si>
  <si>
    <t>All usual residents who arrived in Northern Ireland on or before 1991</t>
  </si>
  <si>
    <t>All usual residents aged 18 to 25 and unemployed</t>
  </si>
  <si>
    <t>All usual residents aged 18 to 25</t>
  </si>
  <si>
    <t>All usual residents aged 16 to 64 in employment and working in the construction industry</t>
  </si>
  <si>
    <t>CT0438NI</t>
  </si>
  <si>
    <t>All usual residents aged 16 to 64 in the construction industry</t>
  </si>
  <si>
    <t>All usual residents aged 16 to 64 in employment and working in the construction industry and currently working in the area.</t>
  </si>
  <si>
    <t>All usual residents who arrived in Northern Ireland on or before 1972</t>
  </si>
  <si>
    <t>Highest Level of Qualification by Economic Activity by Age</t>
  </si>
  <si>
    <t>In Employment and Working in the Area (LGD2014)</t>
  </si>
  <si>
    <t>Year of Most Recent Arrival in Northern Ireland by Passport Type</t>
  </si>
  <si>
    <t>Specific Country of Birth by Passport Type</t>
  </si>
  <si>
    <t>Economic Activity by Age for Selected Settlement2015</t>
  </si>
  <si>
    <t>Selected Country of Birth by Age</t>
  </si>
  <si>
    <t>Selected Country of Birth by Economic Activity</t>
  </si>
  <si>
    <t>Selected Country of Birth by Selected Occupation</t>
  </si>
  <si>
    <t>Selected Country of Birth (Workplace Population)</t>
  </si>
  <si>
    <t>Religion or Religion Brought up in by Age</t>
  </si>
  <si>
    <t>Selected Occupation by Religion or Religion Brought up in by Age by Sex</t>
  </si>
  <si>
    <t>CT0439NI</t>
  </si>
  <si>
    <t>Religion or Religion brought up in by age</t>
  </si>
  <si>
    <t>religion or religion brought up in by age community background</t>
  </si>
  <si>
    <t>CT0440NI</t>
  </si>
  <si>
    <t>Economic activity by highest level of qualification by Industry - Manufacturing Detail</t>
  </si>
  <si>
    <t>Economic Activity by Industry (2 Digit)</t>
  </si>
  <si>
    <t>CT0441NI</t>
  </si>
  <si>
    <t>CT0442NI</t>
  </si>
  <si>
    <t>CT0443NI</t>
  </si>
  <si>
    <t>CT0444NI</t>
  </si>
  <si>
    <t>CT0445NI</t>
  </si>
  <si>
    <t>Selected Religion by National Identity (Classification 1)</t>
  </si>
  <si>
    <t>CT0446NI</t>
  </si>
  <si>
    <t>Selected Country of Birth</t>
  </si>
  <si>
    <t>All usual residents born in EEA countries</t>
  </si>
  <si>
    <t>Selected Occupation</t>
  </si>
  <si>
    <t>CT0447NI</t>
  </si>
  <si>
    <t>CT0448NI</t>
  </si>
  <si>
    <t>Marital Status by Family Type</t>
  </si>
  <si>
    <t>Highest Level of Qualification for Selected Settlement2015</t>
  </si>
  <si>
    <t>Economic Activity by Occupation (3 Digit)</t>
  </si>
  <si>
    <t>Selected Religion by Ethnic Group</t>
  </si>
  <si>
    <t>Selected Religion by Country of Birth</t>
  </si>
  <si>
    <t>CT0449NI</t>
  </si>
  <si>
    <t>CT0450NI</t>
  </si>
  <si>
    <t>Age by Selected Country of Birth</t>
  </si>
  <si>
    <t>All usual residents born in Nepal</t>
  </si>
  <si>
    <t>CT0451NI</t>
  </si>
  <si>
    <t>Selected Country of Birth by Sex</t>
  </si>
  <si>
    <t>CT0452NI</t>
  </si>
  <si>
    <t>Occupation by Selected Country of Birth</t>
  </si>
  <si>
    <t>CT0453NI</t>
  </si>
  <si>
    <t>Location of Usual Residence by Place of Work by Age Bands</t>
  </si>
  <si>
    <t>CT0454NI</t>
  </si>
  <si>
    <t>Provision of Unpaid Care by Ethnic Group</t>
  </si>
  <si>
    <t>All usual residents currently living in the area</t>
  </si>
  <si>
    <t>CT0455NI</t>
  </si>
  <si>
    <t>Occupation (3 digit) by Industry (Workplace Population)</t>
  </si>
  <si>
    <t>CT0457NI</t>
  </si>
  <si>
    <t>CT0458NI</t>
  </si>
  <si>
    <t>Occupation (4 digit)</t>
  </si>
  <si>
    <t>Location of Usual Residence by Place of Work by Religion</t>
  </si>
  <si>
    <t>CT0456NI</t>
  </si>
  <si>
    <t>Highest level of Qualification by Religion or Religion Brought Up In By Age By Sex</t>
  </si>
  <si>
    <t>CT0459NI</t>
  </si>
  <si>
    <t>CT0460NI</t>
  </si>
  <si>
    <t>Highest Level of Qualification by Migration</t>
  </si>
  <si>
    <t>CT0461NI</t>
  </si>
  <si>
    <t>Occupation (2-digit) by Highest Level of Qualification</t>
  </si>
  <si>
    <t>All usual residents aged 16 and over in the area and those who have moved from the area in the past year within Northern Ireland</t>
  </si>
  <si>
    <t>CT0463NI</t>
  </si>
  <si>
    <t>Lone Parents with Dependent Children By Sex and Age Bands</t>
  </si>
  <si>
    <t>All lone parents aged 16 to 74 with one or more dependant children</t>
  </si>
  <si>
    <t>CT0464NI</t>
  </si>
  <si>
    <t>Household Occupancy Rates By Tenure</t>
  </si>
  <si>
    <t xml:space="preserve">Small Area
</t>
  </si>
  <si>
    <t>CT0465NI</t>
  </si>
  <si>
    <t>Household Type By Age Group and Sex of Household Reference Person</t>
  </si>
  <si>
    <t>CT0466NI</t>
  </si>
  <si>
    <t>Number of Bedrooms By Tenure By Age Group and Sex of Household Reference Person</t>
  </si>
  <si>
    <t>CT0467NI</t>
  </si>
  <si>
    <t>Household Composition By Long-Term Health Problems or Disabilities</t>
  </si>
  <si>
    <t>CT0468NI</t>
  </si>
  <si>
    <t>Average Household Size By National Statistics Socio-Economic Group(NS-SeC)</t>
  </si>
  <si>
    <t>CT0469NI</t>
  </si>
  <si>
    <t>Long-Term Health Problem Or Disability By Religion By Selected Age By Sex</t>
  </si>
  <si>
    <t>All usual residents aged 10 to 17</t>
  </si>
  <si>
    <t>CT0470NI</t>
  </si>
  <si>
    <t>Provision of Unpaid Care by Single Year of Age by Sex</t>
  </si>
  <si>
    <t>provision of unpaid care by single year of age by sex</t>
  </si>
  <si>
    <t>CT0471NI</t>
  </si>
  <si>
    <t>selected religion by country of birth</t>
  </si>
  <si>
    <t>All usual residents who identify their religion as Muslim (Islam)</t>
  </si>
  <si>
    <t>CT0473NI</t>
  </si>
  <si>
    <t>All usual residents in households with dependent children</t>
  </si>
  <si>
    <t>CT0474NI</t>
  </si>
  <si>
    <t>Highest Level of Qualification of Parents of Dependent Children by Age</t>
  </si>
  <si>
    <t>All usual resident parents in households with dependent children</t>
  </si>
  <si>
    <t>CT0475NI</t>
  </si>
  <si>
    <t>Household Composition by Selected Occupation by Age</t>
  </si>
  <si>
    <t>All usual residents aged 16 to 74 working within agriculture (Farmers or Farm Workers) where work address is not their home address</t>
  </si>
  <si>
    <t>CT0476NI</t>
  </si>
  <si>
    <t>General Health of Usual Residents</t>
  </si>
  <si>
    <t>general health of usual residents</t>
  </si>
  <si>
    <t>CT0477NI</t>
  </si>
  <si>
    <t>CT0478NI</t>
  </si>
  <si>
    <t>Qualifications and Students</t>
  </si>
  <si>
    <t>CT0479NI</t>
  </si>
  <si>
    <t>Ethnic Group</t>
  </si>
  <si>
    <t>CT0480NI</t>
  </si>
  <si>
    <t>CT0481NI</t>
  </si>
  <si>
    <t>Selected occupation</t>
  </si>
  <si>
    <t>CT0482NI</t>
  </si>
  <si>
    <t>Industry of employment</t>
  </si>
  <si>
    <t>CT0483NI</t>
  </si>
  <si>
    <t>National Identity (Classification 1)</t>
  </si>
  <si>
    <t>CT0484NI</t>
  </si>
  <si>
    <t>National Identity (Classification 2)</t>
  </si>
  <si>
    <t>CT0485NI</t>
  </si>
  <si>
    <t>Accommodation type</t>
  </si>
  <si>
    <t>CT0486NI</t>
  </si>
  <si>
    <t>tenure</t>
  </si>
  <si>
    <t>CT0487NI</t>
  </si>
  <si>
    <t>Landlord</t>
  </si>
  <si>
    <t>landlord</t>
  </si>
  <si>
    <t>CT0488NI</t>
  </si>
  <si>
    <t>CT0489NI</t>
  </si>
  <si>
    <t>Passports Held of Usual Residents Born in Northern Ireland</t>
  </si>
  <si>
    <t>passports held of usual residents born in northern ireland</t>
  </si>
  <si>
    <t>All usual residents born within Northern Ireland</t>
  </si>
  <si>
    <t>CT0491NI</t>
  </si>
  <si>
    <t>CT0492NI</t>
  </si>
  <si>
    <t>Parents living with a dependent child by age by sex</t>
  </si>
  <si>
    <t>parents living with a dependent child by age by sex</t>
  </si>
  <si>
    <t>CT0493NI</t>
  </si>
  <si>
    <t xml:space="preserve">All usual residents aged 16 and under </t>
  </si>
  <si>
    <t>CT0494NI</t>
  </si>
  <si>
    <t>Number of rooms by tenure by landlord by age group and sex of household reference person</t>
  </si>
  <si>
    <t>number of rooms by tenure by landlord by age group and sex of household reference person</t>
  </si>
  <si>
    <t>All households that rent either with or without housing benefit</t>
  </si>
  <si>
    <t>CT0495NI</t>
  </si>
  <si>
    <t>Provision of Unpaid Care by Employment Status by Long Term Health Problem or Disability by Age Band by Sex</t>
  </si>
  <si>
    <t>provision of unpaid care by employment status by long term health problem or disability by age band by sex</t>
  </si>
  <si>
    <t>CT0496NI</t>
  </si>
  <si>
    <t>Method of Travel to Work by Industry of Occupation (SIC) by Occupation (SOC)</t>
  </si>
  <si>
    <t>CT0499NI</t>
  </si>
  <si>
    <t>Population and Household Information for Selected Grid Squares</t>
  </si>
  <si>
    <t>population and household information for selected grid squares</t>
  </si>
  <si>
    <t>Grid square (1000m)</t>
  </si>
  <si>
    <t>CT0500NI</t>
  </si>
  <si>
    <t>Age and gender by urban/rural classification</t>
  </si>
  <si>
    <t>CT0501NI</t>
  </si>
  <si>
    <t>General health by age by sex by urban/rural classification (2015)</t>
  </si>
  <si>
    <t>CT0502NI</t>
  </si>
  <si>
    <t>Employment status by age by sex by urban/rural classification (2015)</t>
  </si>
  <si>
    <t>CT0503NI</t>
  </si>
  <si>
    <t>Employment status by sex by urban/rural classification (2015) for residents aged 65 and over</t>
  </si>
  <si>
    <t>CT0504NI</t>
  </si>
  <si>
    <t>Employment status by general health by age by sex by urban/rural classification (2015)</t>
  </si>
  <si>
    <t>CT0505NI</t>
  </si>
  <si>
    <t>CT0506NI</t>
  </si>
  <si>
    <t>Disability by age by sex by urban/rural classification (2015)</t>
  </si>
  <si>
    <t>CT0507NI</t>
  </si>
  <si>
    <t>Ethnicity by Selected Industry of Employment</t>
  </si>
  <si>
    <t>CT0508NI</t>
  </si>
  <si>
    <t>Distance Travelled to Work</t>
  </si>
  <si>
    <t>distance travelled to work</t>
  </si>
  <si>
    <t>CT0509NI</t>
  </si>
  <si>
    <t xml:space="preserve">All usual residents aged 16 to 74 in employment </t>
  </si>
  <si>
    <t>CT0510NI</t>
  </si>
  <si>
    <t>Previous residence</t>
  </si>
  <si>
    <t>previous residence</t>
  </si>
  <si>
    <t>CT0511NI</t>
  </si>
  <si>
    <t>CT0512NI</t>
  </si>
  <si>
    <t>Postcode districts population and household counts</t>
  </si>
  <si>
    <t>Postcode District</t>
  </si>
  <si>
    <t>CT0513NI</t>
  </si>
  <si>
    <t>Central Heating by Disability by Age</t>
  </si>
  <si>
    <t>central heating by disability by age</t>
  </si>
  <si>
    <t>CT0514NI</t>
  </si>
  <si>
    <t>Irish Language Skills by Household Structure</t>
  </si>
  <si>
    <t>irish language skills by household structure</t>
  </si>
  <si>
    <t>Local Government District (2014), Assembly Area</t>
  </si>
  <si>
    <t>All usual residents aged 3 and above</t>
  </si>
  <si>
    <t>CT0515NI</t>
  </si>
  <si>
    <t>Ability to Speak the Irish Language by Household Structure</t>
  </si>
  <si>
    <t>ability to speak the irish language by household structure</t>
  </si>
  <si>
    <t>CT0516NI</t>
  </si>
  <si>
    <t>Disability by Ethnicity by Blind or Visually Impaired</t>
  </si>
  <si>
    <t>All usual residents who identified as blind or visually impaired</t>
  </si>
  <si>
    <t>CT0517NI</t>
  </si>
  <si>
    <t>Economic Activity by Ethnicity</t>
  </si>
  <si>
    <t>CT0518NI</t>
  </si>
  <si>
    <t>Population Aged 12 and Under</t>
  </si>
  <si>
    <t>population aged 12 and under</t>
  </si>
  <si>
    <t>CT0520NI</t>
  </si>
  <si>
    <t>Highest Level of Qualification by Age and Urban-Rural Classification</t>
  </si>
  <si>
    <t>Northern Ireland, URBAN/RURAL (2005 SOA Classification)</t>
  </si>
  <si>
    <t>CT0521NI</t>
  </si>
  <si>
    <t>Employment Status by Highest level of Qualification, Age and Urban-Rural Classification</t>
  </si>
  <si>
    <t>URBAN/RURAL (2005 SOA Classification)</t>
  </si>
  <si>
    <t>All usual residents aged 16 to 64 living in a rural area</t>
  </si>
  <si>
    <t>CT0522NI</t>
  </si>
  <si>
    <t>Occupation by Highest Level of Qualification, age and Urban-Rural Classification</t>
  </si>
  <si>
    <t>All usual residents aged 16 to 64 who had ever been employed and living within a rural area</t>
  </si>
  <si>
    <t>CT0523NI</t>
  </si>
  <si>
    <t>Ethnicity by Single Year of Age</t>
  </si>
  <si>
    <t>CT0524NI</t>
  </si>
  <si>
    <t>Ethnic Group by Age</t>
  </si>
  <si>
    <t>CT0525NI</t>
  </si>
  <si>
    <t>Number of Dependent Children by Age by Sex</t>
  </si>
  <si>
    <t>number of dependent children by age by sex</t>
  </si>
  <si>
    <t>All usual residents living in households</t>
  </si>
  <si>
    <t>CT0526NI</t>
  </si>
  <si>
    <t>Sex by Selected Country of Birth</t>
  </si>
  <si>
    <t>sex by selected country of birth</t>
  </si>
  <si>
    <t>All usual residents with a country of birth in Asia</t>
  </si>
  <si>
    <t>CT0527NI</t>
  </si>
  <si>
    <t>Sex by Selected Ethnic Group</t>
  </si>
  <si>
    <t>All usual residents from an Asian Ethnic Group</t>
  </si>
  <si>
    <t>CT0529NI</t>
  </si>
  <si>
    <t>Central Heating by Age and Religion or Religion Brought Up In</t>
  </si>
  <si>
    <t>CT0530NI</t>
  </si>
  <si>
    <t>Central Heating by Age and Ethnicity</t>
  </si>
  <si>
    <t>CT0531NI</t>
  </si>
  <si>
    <t>Central Heating by Age and Marital and Civil Partnership Status</t>
  </si>
  <si>
    <t>central heating by age and marital and civil partnership status</t>
  </si>
  <si>
    <t>CT0532NI</t>
  </si>
  <si>
    <t>Central Heating by Age and Sex</t>
  </si>
  <si>
    <t>central heating by age and sex</t>
  </si>
  <si>
    <t>CT0533NI</t>
  </si>
  <si>
    <t>Central Heating by Age and Long Term Health Problem or Disability</t>
  </si>
  <si>
    <t>central heating by age and long term health problem or disability</t>
  </si>
  <si>
    <t>CT0534NI</t>
  </si>
  <si>
    <t>Central Heating by Age of Household Reference Person (HRP) and Household Dependent Children</t>
  </si>
  <si>
    <t>CT0535NI</t>
  </si>
  <si>
    <t>Main Language by Proficiency in Irish</t>
  </si>
  <si>
    <t>main language by proficiency in irish</t>
  </si>
  <si>
    <t>CT0536NI</t>
  </si>
  <si>
    <t>Proficiency in Irish by Households with Dependent Children</t>
  </si>
  <si>
    <t>CT0540NI</t>
  </si>
  <si>
    <t>Highest Level of Qualification by Age Group by Sex and address 1 year ago</t>
  </si>
  <si>
    <t>CT0542NI</t>
  </si>
  <si>
    <t>Selected Occupation by Religion or Religion Brought Up In</t>
  </si>
  <si>
    <t>CT0545NI</t>
  </si>
  <si>
    <t>Selected Occupation by National Identity (Classification 2)</t>
  </si>
  <si>
    <t>Local Government District (2014) - Antrim and Newtownabbey</t>
  </si>
  <si>
    <t>Local Government District (2014) - Ards and North Down</t>
  </si>
  <si>
    <t>Local Government District (2014) - Belfast</t>
  </si>
  <si>
    <t>Northern Ireland, Local Government District (2014), Settlement</t>
  </si>
  <si>
    <t>Assembly Area, Local Government District, Local Government District (2014)</t>
  </si>
  <si>
    <t>Small Area</t>
  </si>
  <si>
    <t>Electoral Ward (2014)</t>
  </si>
  <si>
    <t>All economically inactive usual residents aged 16 to 74</t>
  </si>
  <si>
    <t>All usual residents aged 16 to 74 (excluding students)in employment and currently working in the area</t>
  </si>
  <si>
    <t>All usual residents aged 16 to 24</t>
  </si>
  <si>
    <t>All usual residents aged 16 to 24 living in a household</t>
  </si>
  <si>
    <t>All usual residents 16 to 74 in employment and currently working in the area (excluding students)</t>
  </si>
  <si>
    <t>All usual residents 16 to 74 in employment and currently living in the area (excluding students)</t>
  </si>
  <si>
    <t>All usual residents aged 16 to 74 in Employment and born in Nepal</t>
  </si>
  <si>
    <t>ethnic group by provision of unpaid care by general health by age by sex ethnicity</t>
  </si>
  <si>
    <t>selected religion by ethnic group ethnicity</t>
  </si>
  <si>
    <t>year of most recent arrival in northern ireland by passport type</t>
  </si>
  <si>
    <t>specific country of birth by passport type</t>
  </si>
  <si>
    <t>selected country of birth by age</t>
  </si>
  <si>
    <t>selected country of birth</t>
  </si>
  <si>
    <t>marital status by family type</t>
  </si>
  <si>
    <t>age by selected country of birth</t>
  </si>
  <si>
    <t>selected country of birth by sex</t>
  </si>
  <si>
    <t>location of usual residence by place of work by age bands</t>
  </si>
  <si>
    <t>location of usual residence by place of work by religion</t>
  </si>
  <si>
    <t>lone parents with dependent children by sex and age bands</t>
  </si>
  <si>
    <t>household occupancy rates by tenure</t>
  </si>
  <si>
    <t>household type by age group and sex of household reference person</t>
  </si>
  <si>
    <t>number of bedrooms by tenure by age group and sex of household reference person</t>
  </si>
  <si>
    <t>provision of unpaid care by ethnic group ethnicity</t>
  </si>
  <si>
    <t>ethnic group ethnicity</t>
  </si>
  <si>
    <t>ethnic group by age ethnicity</t>
  </si>
  <si>
    <t>sex by selected ethnic group ethnicity</t>
  </si>
  <si>
    <t>rented from private landlord or letting agency by religion or religion brought up in household reference person hrp tenure private rented catholic protestant christian  community background</t>
  </si>
  <si>
    <t>religion or religion brought up in of usual residents in households aged 16 and over community background</t>
  </si>
  <si>
    <t>central heating by age and religion or religion brought up in community background</t>
  </si>
  <si>
    <t>central heating by age of household reference person hrp and household dependent children</t>
  </si>
  <si>
    <t>disability by age by sex by urban rural classification 2015</t>
  </si>
  <si>
    <t>employment status by general health by age by sex by urban rural classification 2015</t>
  </si>
  <si>
    <t>employment status by sex by urban rural classification 2015 for residents aged 65 and over</t>
  </si>
  <si>
    <t>general health by age by sex by urban rural classification 2015</t>
  </si>
  <si>
    <t>employment status by age by sex by urban rural classification 2015</t>
  </si>
  <si>
    <t>age and gender by urban rural classification</t>
  </si>
  <si>
    <t>method of travel to work by industry of occupation sic by soc</t>
  </si>
  <si>
    <t>type of long term condition by age</t>
  </si>
  <si>
    <t>usually resident population and households classified according to urban and rural definitions 2015</t>
  </si>
  <si>
    <t>long term health problem or disability</t>
  </si>
  <si>
    <t>employment status of parents of dependent children by ethnicity by age by sex ethnic group</t>
  </si>
  <si>
    <t>ethnicity by age by sex ethnic group</t>
  </si>
  <si>
    <t>disability by ethnicity by blind or visually impaired ethnic group</t>
  </si>
  <si>
    <t>ethnicity by single year of age ethnic group</t>
  </si>
  <si>
    <t>central heating by age and ethnicity ethnic group</t>
  </si>
  <si>
    <t>Ethnicity by Age by Sex</t>
  </si>
  <si>
    <t>Employment Status of Parents of Dependent Children by Ethnicity by Age by Sex</t>
  </si>
  <si>
    <t>household composition by number and age of dependent children by employment status of parent parents by employment type by hours worked dependent child</t>
  </si>
  <si>
    <t>location of usual residence and place of work workplace population</t>
  </si>
  <si>
    <t>dwelling type by accommodation type by tenure households</t>
  </si>
  <si>
    <t>highest level of qualification by age by sex workplace population qualifications</t>
  </si>
  <si>
    <t>ethnic group household population ethnicity</t>
  </si>
  <si>
    <t>in employment and working in the area lgd2014</t>
  </si>
  <si>
    <t>selected country of birth workplace population</t>
  </si>
  <si>
    <t>marital and civil partnership status by age by sex married same sex</t>
  </si>
  <si>
    <t>country of birth EU non EU countries european non european union</t>
  </si>
  <si>
    <t>type of family type cohabiting married same sex civil partnership lone parent families</t>
  </si>
  <si>
    <t>general health by long term health problem or disability by age by sex by type of communal establishment</t>
  </si>
  <si>
    <t>knowledge of irish by long term health problem or disability language</t>
  </si>
  <si>
    <t>knowledge of ulster scots by long term health problem or disability language</t>
  </si>
  <si>
    <t>knowledge of irish by marital and civil partnership status language married same sex</t>
  </si>
  <si>
    <t>knowledge of ulster scots by marital and civil partnership status language married same sex</t>
  </si>
  <si>
    <t>knowledge of ulster scots by ethnic group language ethnicity</t>
  </si>
  <si>
    <t>method of travel to work or place of study by age resident population schoolchild full time student</t>
  </si>
  <si>
    <t>type of long term condition by ethnic group ethnicity blindness partial sight loss</t>
  </si>
  <si>
    <t>type of long term condition of parents blindness partial sight loss</t>
  </si>
  <si>
    <t>type of long term condition of parents with dependent children blindness partial sight loss</t>
  </si>
  <si>
    <t>private rented by long term health problem or disability household reference person hrp tenure</t>
  </si>
  <si>
    <t>private rented by marital and civil partnership status household reference person hrp tenure married same sex</t>
  </si>
  <si>
    <t>general health by long term health problem or disability by age by sex</t>
  </si>
  <si>
    <t>knowledge of ulster scots by dependent children language ulster scots</t>
  </si>
  <si>
    <t>type of long term condition by household size by age by sex blindness partial sight loss</t>
  </si>
  <si>
    <t>dependent children whose birth parents were not living in household children household reference person hrp ethnic group ethnicity religion brought up in community background health long term health problem disability kinship care</t>
  </si>
  <si>
    <t>method of travel to work or place of study by age resident population schoolchild full time student travel to place of study</t>
  </si>
  <si>
    <t xml:space="preserve">method of travel to work or place of study by urban rural classification by age resident population travel to place of study schoolchild; Full time student; Urban; Rural; </t>
  </si>
  <si>
    <t>rented from private landlord or letting agency by long term health problem or disability household reference person hrp tenure private rented</t>
  </si>
  <si>
    <t>long term health problem or disability by economic activity activities limited economically active economically inactive</t>
  </si>
  <si>
    <t>long term health problem or disability by economic activity health activities limited economically active economically inactive urban/rural urban rural</t>
  </si>
  <si>
    <t>theme table on tenure of household  reference person hrp dependent children ethnic group ethnicity general health long term health problem disability marital status civil partnership religion brought up in community background</t>
  </si>
  <si>
    <t>selected type of long term condition by age by sex long term condition blindness partial sight loss deafness partial hearing loss</t>
  </si>
  <si>
    <t>long term health problem or disability by economic activity by age activities limited economically active economically inactive</t>
  </si>
  <si>
    <t>female parents with dependent children aged 7 years long term condition qualification qualifications</t>
  </si>
  <si>
    <t>usual residents aged 7 years in households family type household dependent children ns sec of household reference person hrp long term condition</t>
  </si>
  <si>
    <t>type of long term condition by long term health problem or disability by age</t>
  </si>
  <si>
    <t>long term health problem or disability age friendly</t>
  </si>
  <si>
    <t>type of long term condition age friendly</t>
  </si>
  <si>
    <t>general health by long term health problem or disability by type of long term condition by age</t>
  </si>
  <si>
    <t>theme table on parents family status activities limited dependent children dependent child long term health condition</t>
  </si>
  <si>
    <t>detailed family status of children aged 7 in families long term condition qualifications qualification female parent dependent child dependent children</t>
  </si>
  <si>
    <t>long term health problem or disability by accommodation type by age</t>
  </si>
  <si>
    <t>theme table on parents by sex family type long term health problem or disability number of dependent children age of dependent children in family dependent children with long term health condition long term condition</t>
  </si>
  <si>
    <t>theme table on long term unemployed</t>
  </si>
  <si>
    <t>long term health problem or disability by age</t>
  </si>
  <si>
    <t>long term health problem or disability by age by sex medical and care type communal establishments</t>
  </si>
  <si>
    <t>long term health problem or disability by provision of unpaid care by family status</t>
  </si>
  <si>
    <t>long term health problem or disability by family status by age neets</t>
  </si>
  <si>
    <t>long term health problem or disability by mdm2010 quintile of soa by age neets</t>
  </si>
  <si>
    <t>type of long term condition by single year of age by sex</t>
  </si>
  <si>
    <t>long term health problem or disability by single year of age by sex</t>
  </si>
  <si>
    <t>long term health problem or disability by mdm2010 quintile of soa by age by sex</t>
  </si>
  <si>
    <t>long term health problem or disability by highest level of qualification by age by sex qualifications</t>
  </si>
  <si>
    <t>long term health problem or disability by age by sex</t>
  </si>
  <si>
    <t>unadjusted capital value by long term heath problem or disability and general health and provision of unpaid care</t>
  </si>
  <si>
    <t>marital and civil partnership status by long term health problem or disability marital status</t>
  </si>
  <si>
    <t>type of long term condition by long term health problem or disability by age by sex</t>
  </si>
  <si>
    <t>general health by long term health problem or disability</t>
  </si>
  <si>
    <t>general health full time students</t>
  </si>
  <si>
    <t>highest level of qualification by long term health problem or disability qualifications</t>
  </si>
  <si>
    <t>country of birth by year of most recent arrival in northern ireland by long term condition born outside northern ireland</t>
  </si>
  <si>
    <t>long term health problem or disability by tenure by age by sex</t>
  </si>
  <si>
    <t>ethnic group by urban rural classification ethnicity</t>
  </si>
  <si>
    <t>main language by urban rural classification</t>
  </si>
  <si>
    <t>religion or religion brought up in by urban rural classification community background</t>
  </si>
  <si>
    <t>highest level of qualification by urban rural classification by age by sex qualifications</t>
  </si>
  <si>
    <t>country of birth by household type full time student</t>
  </si>
  <si>
    <t>long term health problem or disability by general health by voluntary work</t>
  </si>
  <si>
    <t>household composition by long term health problems or disabilities</t>
  </si>
  <si>
    <t>long term health problem or disability by religion by selected age by sex</t>
  </si>
  <si>
    <t>religion number of muslims</t>
  </si>
  <si>
    <t>private rented by ethnic group 6 way classification household reference person hrp tenure ethnicity</t>
  </si>
  <si>
    <t>country of birth by age females female</t>
  </si>
  <si>
    <t>rented from private landlord or letting agency by ethnic group 6 way classification household reference person hrp tenure private rented ethnicity</t>
  </si>
  <si>
    <t>country of birth by religion muslim islam</t>
  </si>
  <si>
    <t>religion muslim islam by ethnic group ethnicity</t>
  </si>
  <si>
    <t>religion muslim islam by age by sex</t>
  </si>
  <si>
    <t>general health by mdm2010 quintile by age by sex communal establishments multiple deprivation measure 2010</t>
  </si>
  <si>
    <t>general health by age by sex communal establishments</t>
  </si>
  <si>
    <t>country of birth basic detail</t>
  </si>
  <si>
    <t>general health by long term health problem or disability by age by sex communal establishments</t>
  </si>
  <si>
    <t>general health by urban/rural classification by age by sex communal establishments urban rural urban rural</t>
  </si>
  <si>
    <t>long term health problem or disability by urban/rural classification by age by sex communal establishments</t>
  </si>
  <si>
    <t>long term health problem or disability by mdm2010 quintile by age by sex communal establishments multiple deprivation measure 2010</t>
  </si>
  <si>
    <t>long term health problem or disability by age by sex communal establishments</t>
  </si>
  <si>
    <t>dependent children in households where hrp is long term unemployed household reference person</t>
  </si>
  <si>
    <t>household composition by employment status of parents by employment type by number and age of dependent children by approximated social grade of hrp household reference person</t>
  </si>
  <si>
    <t>highest level of qualifications of frp by family status by mdm2010 quintile of soa qualification neets family reference person</t>
  </si>
  <si>
    <t>neets in family by family type by highest level of qualifications of frp qualification family reference person</t>
  </si>
  <si>
    <t>working or studying in the republic of ireland roi by highest level of qualification qualifications</t>
  </si>
  <si>
    <t>general health by highest level of qualification qualifications</t>
  </si>
  <si>
    <t>highest level of qualifications qualification by religion or religion brought up in community background</t>
  </si>
  <si>
    <t>highest level of qualification by age qualifications</t>
  </si>
  <si>
    <t>highest level of qualification by mdm2010 quintile of soa by age qualifications</t>
  </si>
  <si>
    <t>highest level of qualification by religion or religion brought up in by age by sex community background qualifications</t>
  </si>
  <si>
    <t>highest level of qualification by migration qualifications</t>
  </si>
  <si>
    <t>highest level of qualification of parents of dependent children by age qualifications</t>
  </si>
  <si>
    <t>highest level of qualification by age and urban rural classification qualifications</t>
  </si>
  <si>
    <t>employment status by highest level of qualification age and urban rural classification qualifications</t>
  </si>
  <si>
    <t>highest level of qualification by age group by sex and address 1 one year ago qualifications</t>
  </si>
  <si>
    <t>All usual residents aged 16 to 74 in employment and currently working in the area (excluding students)</t>
  </si>
  <si>
    <t>Highest Level Of Qualification By National Identity By Age By Sex</t>
  </si>
  <si>
    <t>CT0551NI</t>
  </si>
  <si>
    <t>CT0552NI</t>
  </si>
  <si>
    <t>CT0553NI</t>
  </si>
  <si>
    <t>CT0554NI</t>
  </si>
  <si>
    <t>CT0555NI</t>
  </si>
  <si>
    <t>CT0556NI</t>
  </si>
  <si>
    <t>CT0557NI</t>
  </si>
  <si>
    <t>CT0558NI</t>
  </si>
  <si>
    <t>CT0559NI</t>
  </si>
  <si>
    <t>CT0560NI</t>
  </si>
  <si>
    <t>CT0561NI</t>
  </si>
  <si>
    <t>CT0562NI</t>
  </si>
  <si>
    <t>CT0563NI</t>
  </si>
  <si>
    <t>CT0564NI</t>
  </si>
  <si>
    <t>CT0565NI</t>
  </si>
  <si>
    <t>CT0566NI</t>
  </si>
  <si>
    <t>CT0567NI</t>
  </si>
  <si>
    <t>CT0568NI</t>
  </si>
  <si>
    <t>CT0569NI</t>
  </si>
  <si>
    <t>CT0570NI</t>
  </si>
  <si>
    <t>CT0571NI</t>
  </si>
  <si>
    <t>CT0572NI</t>
  </si>
  <si>
    <t>CT0573NI</t>
  </si>
  <si>
    <t>General health by broad age bands</t>
  </si>
  <si>
    <t>Long-term health problem or disability by broad age bands</t>
  </si>
  <si>
    <t>Number of residents in household with a limiting long-term health problem or disability</t>
  </si>
  <si>
    <t>Number of long-term health conditions</t>
  </si>
  <si>
    <t>Long-term condition indicator by broad age bands</t>
  </si>
  <si>
    <t>Type of long-term condition: Deafness or partial hearing loss by broad age bands</t>
  </si>
  <si>
    <t>Type of long-term condition: Blindness or partial sight loss by broad age bands</t>
  </si>
  <si>
    <t>Type of long-term condition: Communication difficulty by broad age bands</t>
  </si>
  <si>
    <t>Type of long-term condition: Mobility or dexterity difficulty by broad age bands</t>
  </si>
  <si>
    <t>Type of long-term condition: Learning, intellectual, social or behavioural difficulty by broad age bands</t>
  </si>
  <si>
    <t>Type of long-term condition: Emotional, psychological or mental health condition by broad age bands</t>
  </si>
  <si>
    <t>Type of long-term condition: Long-term pain or discomfort by broad age bands</t>
  </si>
  <si>
    <t>Type of long-term condition: Shortness of breath or difficulty breathing by broad age bands</t>
  </si>
  <si>
    <t>Type of long-term condition: Frequent periods of confusion or memory loss by broad age bands</t>
  </si>
  <si>
    <t>Type of long-term condition: Chronic illness by broad age bands</t>
  </si>
  <si>
    <t>Type of long-term condition: Other condition by broad age bands</t>
  </si>
  <si>
    <t>Provision of unpaid care by broad age bands</t>
  </si>
  <si>
    <t>Accommodation type - usual residents</t>
  </si>
  <si>
    <t>Accommodation type - household spaces</t>
  </si>
  <si>
    <t>Number of adaptations to accommodation</t>
  </si>
  <si>
    <t>Car or van availability</t>
  </si>
  <si>
    <t>Tenure - usual residents</t>
  </si>
  <si>
    <t>Country of Birth - Intermediate Detail - Local Government District (2014)</t>
  </si>
  <si>
    <t>general health by broad age bands</t>
  </si>
  <si>
    <t>long-term health problem or disability by broad age bands</t>
  </si>
  <si>
    <t>number of residents in household with a limiting long-term health problem or disability</t>
  </si>
  <si>
    <t>number of long-term health conditions</t>
  </si>
  <si>
    <t>long-term condition indicator by broad age bands</t>
  </si>
  <si>
    <t>provision of unpaid care by broad age bands</t>
  </si>
  <si>
    <t>number of adaptations to accommodation</t>
  </si>
  <si>
    <t>car or van availability</t>
  </si>
  <si>
    <t>country of birth - intermediate detail - local government district (2014)</t>
  </si>
  <si>
    <t>https://www.nisra.gov.uk/system/files/statistics/census-2011-commissioned-table-ct0551ni.xlsx</t>
  </si>
  <si>
    <t>https://www.nisra.gov.uk/system/files/statistics/census-2011-commissioned-table-ct0552ni.xlsx</t>
  </si>
  <si>
    <t>https://www.nisra.gov.uk/system/files/statistics/census-2011-commissioned-table-ct0553ni.xlsx</t>
  </si>
  <si>
    <t>https://www.nisra.gov.uk/system/files/statistics/census-2011-commissioned-table-ct0554ni.xlsx</t>
  </si>
  <si>
    <t>https://www.nisra.gov.uk/system/files/statistics/census-2011-commissioned-table-ct0555ni.xlsx</t>
  </si>
  <si>
    <t>https://www.nisra.gov.uk/system/files/statistics/census-2011-commissioned-table-ct0556ni.xlsx</t>
  </si>
  <si>
    <t>https://www.nisra.gov.uk/system/files/statistics/census-2011-commissioned-table-ct0557ni.xlsx</t>
  </si>
  <si>
    <t>https://www.nisra.gov.uk/system/files/statistics/census-2011-commissioned-table-ct0558ni.xlsx</t>
  </si>
  <si>
    <t>https://www.nisra.gov.uk/system/files/statistics/census-2011-commissioned-table-ct0559ni.xlsx</t>
  </si>
  <si>
    <t>https://www.nisra.gov.uk/system/files/statistics/census-2011-commissioned-table-ct0560ni.xlsx</t>
  </si>
  <si>
    <t>https://www.nisra.gov.uk/system/files/statistics/census-2011-commissioned-table-ct0561ni.xlsx</t>
  </si>
  <si>
    <t>https://www.nisra.gov.uk/system/files/statistics/census-2011-commissioned-table-ct0562ni.xlsx</t>
  </si>
  <si>
    <t>https://www.nisra.gov.uk/system/files/statistics/census-2011-commissioned-table-ct0563ni.xlsx</t>
  </si>
  <si>
    <t>https://www.nisra.gov.uk/system/files/statistics/census-2011-commissioned-table-ct0564ni.xlsx</t>
  </si>
  <si>
    <t>https://www.nisra.gov.uk/system/files/statistics/census-2011-commissioned-table-ct0565ni.xlsx</t>
  </si>
  <si>
    <t>https://www.nisra.gov.uk/system/files/statistics/census-2011-commissioned-table-ct0566ni.xlsx</t>
  </si>
  <si>
    <t>https://www.nisra.gov.uk/system/files/statistics/census-2011-commissioned-table-ct0567ni.xlsx</t>
  </si>
  <si>
    <t>https://www.nisra.gov.uk/system/files/statistics/census-2011-commissioned-table-ct0568ni.xlsx</t>
  </si>
  <si>
    <t>https://www.nisra.gov.uk/system/files/statistics/census-2011-commissioned-table-ct0569ni.xlsx</t>
  </si>
  <si>
    <t>https://www.nisra.gov.uk/system/files/statistics/census-2011-commissioned-table-ct0570ni.xlsx</t>
  </si>
  <si>
    <t>https://www.nisra.gov.uk/system/files/statistics/census-2011-commissioned-table-ct0571ni.xlsx</t>
  </si>
  <si>
    <t>https://www.nisra.gov.uk/system/files/statistics/census-2011-commissioned-table-ct0572ni.xlsx</t>
  </si>
  <si>
    <t>https://www.nisra.gov.uk/system/files/statistics/census-2011-commissioned-table-ct0573ni.xlsx</t>
  </si>
  <si>
    <t>All usual residents aged 5 and over</t>
  </si>
  <si>
    <t>All household spaces</t>
  </si>
  <si>
    <t>tenure usual residents</t>
  </si>
  <si>
    <t>accommodation type household spaces</t>
  </si>
  <si>
    <t>accommodation type usual residents</t>
  </si>
  <si>
    <t>type of long-term condition other condition by broad age bands</t>
  </si>
  <si>
    <t>type of long-term condition chronic illness by broad age bands cancer HIV diabetes heart disease epilepsy</t>
  </si>
  <si>
    <t xml:space="preserve">type of long-term condition frequent periods of confusion or memory loss by broad age bands dementia </t>
  </si>
  <si>
    <t>type of long-term condition shortness of breath or difficulty breathing by broad age bands asthma</t>
  </si>
  <si>
    <t>type of long-term condition long-term pain or discomfort by broad age bands</t>
  </si>
  <si>
    <t>type of long-term condition communication difficulty by broad age bands</t>
  </si>
  <si>
    <t>type of long-term condition blindness or partial sight loss by broad age bands</t>
  </si>
  <si>
    <t>type of long-term condition deafness or partial hearing loss by broad age bands</t>
  </si>
  <si>
    <t>CT0574NI</t>
  </si>
  <si>
    <t>CT0575NI</t>
  </si>
  <si>
    <t>CT0576NI</t>
  </si>
  <si>
    <t>CT0577NI</t>
  </si>
  <si>
    <t>CT0578NI</t>
  </si>
  <si>
    <t>CT0579NI</t>
  </si>
  <si>
    <t>CT0580NI</t>
  </si>
  <si>
    <t>CT0581NI</t>
  </si>
  <si>
    <t>CT0582NI</t>
  </si>
  <si>
    <t>CT0583NI</t>
  </si>
  <si>
    <t>CT0584NI</t>
  </si>
  <si>
    <t>CT0585NI</t>
  </si>
  <si>
    <t>CT0586NI</t>
  </si>
  <si>
    <t>Number of Dependent Children - Households</t>
  </si>
  <si>
    <t>Household Composition - Usual Residents</t>
  </si>
  <si>
    <t>Household Composition - Households</t>
  </si>
  <si>
    <t>Household Lifestage</t>
  </si>
  <si>
    <t>Living Arrangements</t>
  </si>
  <si>
    <t>Multiple Ethnic Groups</t>
  </si>
  <si>
    <t>Religion or Religion Brought Up In Structure of Household</t>
  </si>
  <si>
    <t>Economic Activity by Sex</t>
  </si>
  <si>
    <t>Hours Worked by Sex</t>
  </si>
  <si>
    <t>Method of Travel to Work</t>
  </si>
  <si>
    <t>Method of Travel to Study</t>
  </si>
  <si>
    <t>Address One Year Ago</t>
  </si>
  <si>
    <t>All full-time students aged 16 and over</t>
  </si>
  <si>
    <t>All usual residents aged 16 and over (excluding students) in employment and currently working</t>
  </si>
  <si>
    <t>household lifestage</t>
  </si>
  <si>
    <t>living arrangements</t>
  </si>
  <si>
    <t>hours worked by sex</t>
  </si>
  <si>
    <t>address one year ago</t>
  </si>
  <si>
    <t>number of dependent children child households</t>
  </si>
  <si>
    <t>household composition usual residents</t>
  </si>
  <si>
    <t>household composition households</t>
  </si>
  <si>
    <t>multiple ethnic groups ethnicity</t>
  </si>
  <si>
    <t>religion or religion brought up in structure of household community background</t>
  </si>
  <si>
    <t>economic activity by sex economically active inactive</t>
  </si>
  <si>
    <t>economic activity by sex - full-time students economically active inactive</t>
  </si>
  <si>
    <t>https://www.nisra.gov.uk/system/files/statistics/census-2011-commissioned-table-ct0574ni.xlsx</t>
  </si>
  <si>
    <t>https://www.nisra.gov.uk/system/files/statistics/census-2011-commissioned-table-ct0575ni.xlsx</t>
  </si>
  <si>
    <t>https://www.nisra.gov.uk/system/files/statistics/census-2011-commissioned-table-ct0576ni.xlsx</t>
  </si>
  <si>
    <t>https://www.nisra.gov.uk/system/files/statistics/census-2011-commissioned-table-ct0577ni.xlsx</t>
  </si>
  <si>
    <t>https://www.nisra.gov.uk/system/files/statistics/census-2011-commissioned-table-ct0578ni.xlsx</t>
  </si>
  <si>
    <t>https://www.nisra.gov.uk/system/files/statistics/census-2011-commissioned-table-ct0579ni.xlsx</t>
  </si>
  <si>
    <t>https://www.nisra.gov.uk/system/files/statistics/census-2011-commissioned-table-ct0580ni.xlsx</t>
  </si>
  <si>
    <t>https://www.nisra.gov.uk/system/files/statistics/census-2011-commissioned-table-ct0581ni.xlsx</t>
  </si>
  <si>
    <t>https://www.nisra.gov.uk/system/files/statistics/census-2011-commissioned-table-ct0582ni.xlsx</t>
  </si>
  <si>
    <t>https://www.nisra.gov.uk/system/files/statistics/census-2011-commissioned-table-ct0583ni.xlsx</t>
  </si>
  <si>
    <t>https://www.nisra.gov.uk/system/files/statistics/census-2011-commissioned-table-ct0584ni.xlsx</t>
  </si>
  <si>
    <t>https://www.nisra.gov.uk/system/files/statistics/census-2011-commissioned-table-ct0585ni.xlsx</t>
  </si>
  <si>
    <t>https://www.nisra.gov.uk/system/files/statistics/census-2011-commissioned-table-ct0586ni.xlsx</t>
  </si>
  <si>
    <t>CT0587NI</t>
  </si>
  <si>
    <t>MDM2017 quintiles, Northern Ireland</t>
  </si>
  <si>
    <t>https://www.nisra.gov.uk/system/files/statistics/census-2011-commissioned-table-ct0587ni.xlsx</t>
  </si>
  <si>
    <t>Religion by MDM2017 Quintile</t>
  </si>
  <si>
    <t>religion by 2017 mdm quintile multiple deprivation measure MDM2017</t>
  </si>
  <si>
    <t>All usual residents aged 1 and over</t>
  </si>
  <si>
    <t>Economic Activity by Sex - Full-Time Students</t>
  </si>
  <si>
    <t>method of travel to place of work travel to work</t>
  </si>
  <si>
    <t>method of travel to place of study travel to study</t>
  </si>
  <si>
    <t>type of long-term condition learning intellectual social or behavioural difficulty by broad age bands</t>
  </si>
  <si>
    <t>type of long-term condition emotional psychological or mental health condition by broad age bands depression schizophrenia</t>
  </si>
  <si>
    <t>CT0588NI</t>
  </si>
  <si>
    <t>Economic Activity by Age Band by Long-Term Health Problem or Disability by Sex (Aged 16 and over)</t>
  </si>
  <si>
    <t>economic activity by age band by long-term health problem or disability by sex economically active inactive</t>
  </si>
  <si>
    <t>https://www.nisra.gov.uk/system/files/statistics/census-2011-commissioned-table-ct0588ni.xlsx</t>
  </si>
  <si>
    <t>type of long-term condition mobility or dexterity difficulty by broad age bands physical activities</t>
  </si>
  <si>
    <t>CT0589NI</t>
  </si>
  <si>
    <t>Industry of Employment - Full Detail</t>
  </si>
  <si>
    <t>https://www.nisra.gov.uk/system/files/statistics/census-2011-commissioned-table-ct0589ni.xlsx</t>
  </si>
  <si>
    <t>CT0590NI</t>
  </si>
  <si>
    <t>CT0591NI</t>
  </si>
  <si>
    <t>CT0592NI</t>
  </si>
  <si>
    <t>CT0593NI</t>
  </si>
  <si>
    <t>CT0594NI</t>
  </si>
  <si>
    <t>https://www.nisra.gov.uk/system/files/statistics/census-2011-commissioned-table-ct0590ni.xlsx</t>
  </si>
  <si>
    <t>https://www.nisra.gov.uk/system/files/statistics/census-2011-commissioned-table-ct0591ni.xlsx</t>
  </si>
  <si>
    <t>https://www.nisra.gov.uk/system/files/statistics/census-2011-commissioned-table-ct0592ni.xlsx</t>
  </si>
  <si>
    <t>https://www.nisra.gov.uk/system/files/statistics/census-2011-commissioned-table-ct0593ni.xlsx</t>
  </si>
  <si>
    <t>https://www.nisra.gov.uk/system/files/statistics/census-2011-commissioned-table-ct0594ni.xlsx</t>
  </si>
  <si>
    <t>Household Deprivation - Census 2011</t>
  </si>
  <si>
    <t>Household Deprivation in the Education Dimension - Census 2011</t>
  </si>
  <si>
    <t>Household Deprivation in the Employment Dimension - Census 2011</t>
  </si>
  <si>
    <t>Household Deprivation in the Health and Disability Dimension - Census 2011</t>
  </si>
  <si>
    <t>Household Deprivation in the Housing Dimension - Census 2011</t>
  </si>
  <si>
    <t>household deprivation census 2011</t>
  </si>
  <si>
    <t>household deprivation in the education dimension census 2011</t>
  </si>
  <si>
    <t>household deprivation in the employment dimension census 2011</t>
  </si>
  <si>
    <t>household deprivation in the health and disability dimension census 2011</t>
  </si>
  <si>
    <t>household deprivation in the housing dimension census 2011</t>
  </si>
  <si>
    <t>https://www.nisra.gov.uk/system/files/statistics/census-2011-commissioned-table-ct0595ni.xlsx</t>
  </si>
  <si>
    <t>Industry of Employment (8 Categories)</t>
  </si>
  <si>
    <t>CT0595NI</t>
  </si>
  <si>
    <t>https://datavis.nisra.gov.uk/census/2011/census-2011-commissioned-table-ct0001ni.ods</t>
  </si>
  <si>
    <t>https://datavis.nisra.gov.uk/census/2011/census-2011-commissioned-table-ct0002ni.ods</t>
  </si>
  <si>
    <t>https://datavis.nisra.gov.uk/census/2011/census-2011-commissioned-table-ct0003ni.ods</t>
  </si>
  <si>
    <t>https://datavis.nisra.gov.uk/census/2011/census-2011-commissioned-table-ct0004ni.ods</t>
  </si>
  <si>
    <t>https://datavis.nisra.gov.uk/census/2011/census-2011-commissioned-table-ct0005ni.ods</t>
  </si>
  <si>
    <t>https://datavis.nisra.gov.uk/census/2011/census-2011-commissioned-table-ct0006ni.ods</t>
  </si>
  <si>
    <t>https://datavis.nisra.gov.uk/census/2011/census-2011-commissioned-table-ct0007ni.ods</t>
  </si>
  <si>
    <t>https://datavis.nisra.gov.uk/census/2011/census-2011-commissioned-table-ct0008ni.ods</t>
  </si>
  <si>
    <t>https://datavis.nisra.gov.uk/census/2011/census-2011-commissioned-table-ct0009ni.ods</t>
  </si>
  <si>
    <t>https://datavis.nisra.gov.uk/census/2011/census-2011-commissioned-table-ct0010ni.ods</t>
  </si>
  <si>
    <t>https://datavis.nisra.gov.uk/census/2011/census-2011-commissioned-table-ct0011ni.ods</t>
  </si>
  <si>
    <t>https://datavis.nisra.gov.uk/census/2011/census-2011-commissioned-table-ct0012ni.ods</t>
  </si>
  <si>
    <t>https://datavis.nisra.gov.uk/census/2011/census-2011-commissioned-table-ct0013ni.ods</t>
  </si>
  <si>
    <t>https://datavis.nisra.gov.uk/census/2011/census-2011-commissioned-table-ct0014ni.ods</t>
  </si>
  <si>
    <t>https://datavis.nisra.gov.uk/census/2011/census-2011-commissioned-table-ct0015ni.ods</t>
  </si>
  <si>
    <t>https://datavis.nisra.gov.uk/census/2011/census-2011-commissioned-table-ct0016ni.ods</t>
  </si>
  <si>
    <t>https://datavis.nisra.gov.uk/census/2011/census-2011-commissioned-table-ct0017ni.ods</t>
  </si>
  <si>
    <t>https://datavis.nisra.gov.uk/census/2011/census-2011-commissioned-table-ct0018ni.ods</t>
  </si>
  <si>
    <t>https://datavis.nisra.gov.uk/census/2011/census-2011-commissioned-table-ct0019ni.ods</t>
  </si>
  <si>
    <t>https://datavis.nisra.gov.uk/census/2011/census-2011-commissioned-table-ct0020ni.ods</t>
  </si>
  <si>
    <t>https://datavis.nisra.gov.uk/census/2011/census-2011-commissioned-table-ct0021ni.ods</t>
  </si>
  <si>
    <t>https://datavis.nisra.gov.uk/census/2011/census-2011-commissioned-table-ct0022ni.ods</t>
  </si>
  <si>
    <t>https://datavis.nisra.gov.uk/census/2011/census-2011-commissioned-table-ct0023ni.ods</t>
  </si>
  <si>
    <t>https://datavis.nisra.gov.uk/census/2011/census-2011-commissioned-table-ct0024ni.ods</t>
  </si>
  <si>
    <t>https://datavis.nisra.gov.uk/census/2011/census-2011-commissioned-table-ct0025ni.ods</t>
  </si>
  <si>
    <t>https://datavis.nisra.gov.uk/census/2011/census-2011-commissioned-table-ct0026ni.ods</t>
  </si>
  <si>
    <t>https://datavis.nisra.gov.uk/census/2011/census-2011-commissioned-table-ct0027ni.ods</t>
  </si>
  <si>
    <t>https://datavis.nisra.gov.uk/census/2011/census-2011-commissioned-table-ct0028ni.ods</t>
  </si>
  <si>
    <t>https://datavis.nisra.gov.uk/census/2011/census-2011-commissioned-table-ct0029ni.ods</t>
  </si>
  <si>
    <t>https://datavis.nisra.gov.uk/census/2011/census-2011-commissioned-table-ct0030ni.ods</t>
  </si>
  <si>
    <t>https://datavis.nisra.gov.uk/census/2011/census-2011-commissioned-table-ct0031ni.ods</t>
  </si>
  <si>
    <t>https://datavis.nisra.gov.uk/census/2011/census-2011-commissioned-table-ct0032ni.ods</t>
  </si>
  <si>
    <t>https://datavis.nisra.gov.uk/census/2011/census-2011-commissioned-table-ct0033ni.ods</t>
  </si>
  <si>
    <t>https://datavis.nisra.gov.uk/census/2011/census-2011-commissioned-table-ct0034ni.ods</t>
  </si>
  <si>
    <t>https://datavis.nisra.gov.uk/census/2011/census-2011-commissioned-table-ct0035ni.ods</t>
  </si>
  <si>
    <t>https://datavis.nisra.gov.uk/census/2011/census-2011-commissioned-table-ct0036ni.ods</t>
  </si>
  <si>
    <t>https://datavis.nisra.gov.uk/census/2011/census-2011-commissioned-table-ct0037ni.ods</t>
  </si>
  <si>
    <t>https://datavis.nisra.gov.uk/census/2011/census-2011-commissioned-table-ct0038ni.ods</t>
  </si>
  <si>
    <t>https://datavis.nisra.gov.uk/census/2011/census-2011-commissioned-table-ct0039ni.ods</t>
  </si>
  <si>
    <t>https://datavis.nisra.gov.uk/census/2011/census-2011-commissioned-table-ct0040ni.ods</t>
  </si>
  <si>
    <t>https://datavis.nisra.gov.uk/census/2011/census-2011-commissioned-table-ct0041ni.ods</t>
  </si>
  <si>
    <t>https://datavis.nisra.gov.uk/census/2011/census-2011-commissioned-table-ct0042ni.ods</t>
  </si>
  <si>
    <t>https://datavis.nisra.gov.uk/census/2011/census-2011-commissioned-table-ct0043ni.ods</t>
  </si>
  <si>
    <t>https://datavis.nisra.gov.uk/census/2011/census-2011-commissioned-table-ct0044ni.ods</t>
  </si>
  <si>
    <t>https://datavis.nisra.gov.uk/census/2011/census-2011-commissioned-table-ct0045ni.ods</t>
  </si>
  <si>
    <t>https://datavis.nisra.gov.uk/census/2011/census-2011-commissioned-table-ct0046ni.ods</t>
  </si>
  <si>
    <t>https://datavis.nisra.gov.uk/census/2011/census-2011-commissioned-table-ct0048ni.ods</t>
  </si>
  <si>
    <t>https://datavis.nisra.gov.uk/census/2011/census-2011-commissioned-table-ct0049ni.ods</t>
  </si>
  <si>
    <t>https://datavis.nisra.gov.uk/census/2011/census-2011-commissioned-table-ct0050ni.ods</t>
  </si>
  <si>
    <t>https://datavis.nisra.gov.uk/census/2011/census-2011-commissioned-table-ct0051ni.ods</t>
  </si>
  <si>
    <t>https://datavis.nisra.gov.uk/census/2011/census-2011-commissioned-table-ct0052ni.ods</t>
  </si>
  <si>
    <t>https://datavis.nisra.gov.uk/census/2011/census-2011-commissioned-table-ct0053ni.ods</t>
  </si>
  <si>
    <t>https://datavis.nisra.gov.uk/census/2011/census-2011-commissioned-table-ct0054ni.ods</t>
  </si>
  <si>
    <t>https://datavis.nisra.gov.uk/census/2011/census-2011-commissioned-table-ct0055ni.ods</t>
  </si>
  <si>
    <t>https://datavis.nisra.gov.uk/census/2011/census-2011-commissioned-table-ct0056ni.ods</t>
  </si>
  <si>
    <t>https://datavis.nisra.gov.uk/census/2011/census-2011-commissioned-table-ct0057ni.ods</t>
  </si>
  <si>
    <t>https://datavis.nisra.gov.uk/census/2011/census-2011-commissioned-table-ct0058ni.ods</t>
  </si>
  <si>
    <t>https://datavis.nisra.gov.uk/census/2011/census-2011-commissioned-table-ct0059ni.ods</t>
  </si>
  <si>
    <t>https://datavis.nisra.gov.uk/census/2011/census-2011-commissioned-table-ct0061ni.ods</t>
  </si>
  <si>
    <t>https://datavis.nisra.gov.uk/census/2011/census-2011-commissioned-table-ct0062ni.ods</t>
  </si>
  <si>
    <t>https://datavis.nisra.gov.uk/census/2011/census-2011-commissioned-table-ct0063ni.ods</t>
  </si>
  <si>
    <t>https://datavis.nisra.gov.uk/census/2011/census-2011-commissioned-table-ct0064ni.ods</t>
  </si>
  <si>
    <t>https://datavis.nisra.gov.uk/census/2011/census-2011-commissioned-table-ct0065ni.ods</t>
  </si>
  <si>
    <t>https://datavis.nisra.gov.uk/census/2011/census-2011-commissioned-table-ct0066ni.ods</t>
  </si>
  <si>
    <t>https://datavis.nisra.gov.uk/census/2011/census-2011-commissioned-table-ct0067ni.ods</t>
  </si>
  <si>
    <t>https://datavis.nisra.gov.uk/census/2011/census-2011-commissioned-table-ct0068ni.ods</t>
  </si>
  <si>
    <t>https://datavis.nisra.gov.uk/census/2011/census-2011-commissioned-table-ct0069ni.ods</t>
  </si>
  <si>
    <t>https://datavis.nisra.gov.uk/census/2011/census-2011-commissioned-table-ct0070ni.ods</t>
  </si>
  <si>
    <t>https://datavis.nisra.gov.uk/census/2011/census-2011-commissioned-table-ct0071ni.ods</t>
  </si>
  <si>
    <t>https://datavis.nisra.gov.uk/census/2011/census-2011-commissioned-table-ct0072ni.ods</t>
  </si>
  <si>
    <t>https://datavis.nisra.gov.uk/census/2011/census-2011-commissioned-table-ct0073ni.ods</t>
  </si>
  <si>
    <t>https://datavis.nisra.gov.uk/census/2011/census-2011-commissioned-table-ct0074ni.ods</t>
  </si>
  <si>
    <t>https://datavis.nisra.gov.uk/census/2011/census-2011-commissioned-table-ct0075ni.ods</t>
  </si>
  <si>
    <t>https://datavis.nisra.gov.uk/census/2011/census-2011-commissioned-table-ct0076ni.ods</t>
  </si>
  <si>
    <t>https://datavis.nisra.gov.uk/census/2011/census-2011-commissioned-table-ct0077ni.ods</t>
  </si>
  <si>
    <t>https://datavis.nisra.gov.uk/census/2011/census-2011-commissioned-table-ct0078ni.ods</t>
  </si>
  <si>
    <t>https://datavis.nisra.gov.uk/census/2011/census-2011-commissioned-table-ct0079ni.ods</t>
  </si>
  <si>
    <t>https://datavis.nisra.gov.uk/census/2011/census-2011-commissioned-table-ct0080ni.ods</t>
  </si>
  <si>
    <t>https://datavis.nisra.gov.uk/census/2011/census-2011-commissioned-table-ct0081ni.ods</t>
  </si>
  <si>
    <t>https://datavis.nisra.gov.uk/census/2011/census-2011-commissioned-table-ct0082ni.ods</t>
  </si>
  <si>
    <t>https://datavis.nisra.gov.uk/census/2011/census-2011-commissioned-table-ct0083ni.ods</t>
  </si>
  <si>
    <t>https://datavis.nisra.gov.uk/census/2011/census-2011-commissioned-table-ct0084ni.ods</t>
  </si>
  <si>
    <t>https://datavis.nisra.gov.uk/census/2011/census-2011-commissioned-table-ct0085ni.ods</t>
  </si>
  <si>
    <t>https://datavis.nisra.gov.uk/census/2011/census-2011-commissioned-table-ct0086ni.ods</t>
  </si>
  <si>
    <t>https://datavis.nisra.gov.uk/census/2011/census-2011-commissioned-table-ct0087ni.ods</t>
  </si>
  <si>
    <t>https://datavis.nisra.gov.uk/census/2011/census-2011-commissioned-table-ct0088ni.ods</t>
  </si>
  <si>
    <t>https://datavis.nisra.gov.uk/census/2011/census-2011-commissioned-table-ct0089ni.ods</t>
  </si>
  <si>
    <t>https://datavis.nisra.gov.uk/census/2011/census-2011-commissioned-table-ct0090ni.ods</t>
  </si>
  <si>
    <t>https://datavis.nisra.gov.uk/census/2011/census-2011-commissioned-table-ct0091ni.ods</t>
  </si>
  <si>
    <t>https://datavis.nisra.gov.uk/census/2011/census-2011-commissioned-table-ct0092ni.ods</t>
  </si>
  <si>
    <t>https://datavis.nisra.gov.uk/census/2011/census-2011-commissioned-table-ct0093ni.ods</t>
  </si>
  <si>
    <t>https://datavis.nisra.gov.uk/census/2011/census-2011-commissioned-table-ct0094ni.ods</t>
  </si>
  <si>
    <t>https://datavis.nisra.gov.uk/census/2011/census-2011-commissioned-table-ct0095ni.ods</t>
  </si>
  <si>
    <t>https://datavis.nisra.gov.uk/census/2011/census-2011-commissioned-table-ct0096ni.ods</t>
  </si>
  <si>
    <t>https://datavis.nisra.gov.uk/census/2011/census-2011-commissioned-table-ct0097ni.ods</t>
  </si>
  <si>
    <t>https://datavis.nisra.gov.uk/census/2011/census-2011-commissioned-table-ct0098ni.ods</t>
  </si>
  <si>
    <t>https://datavis.nisra.gov.uk/census/2011/census-2011-commissioned-table-ct0099ni.ods</t>
  </si>
  <si>
    <t>https://datavis.nisra.gov.uk/census/2011/census-2011-commissioned-table-ct0100ni.ods</t>
  </si>
  <si>
    <t>https://datavis.nisra.gov.uk/census/2011/census-2011-commissioned-table-ct0101ni.ods</t>
  </si>
  <si>
    <t>https://datavis.nisra.gov.uk/census/2011/census-2011-commissioned-table-ct0102ni.ods</t>
  </si>
  <si>
    <t>https://datavis.nisra.gov.uk/census/2011/census-2011-commissioned-table-ct0103ni.ods</t>
  </si>
  <si>
    <t>https://datavis.nisra.gov.uk/census/2011/census-2011-commissioned-table-ct0104ni.ods</t>
  </si>
  <si>
    <t>https://datavis.nisra.gov.uk/census/2011/census-2011-commissioned-table-ct0105ni.ods</t>
  </si>
  <si>
    <t>https://datavis.nisra.gov.uk/census/2011/census-2011-commissioned-table-ct0106ni.ods</t>
  </si>
  <si>
    <t>https://datavis.nisra.gov.uk/census/2011/census-2011-commissioned-table-ct0107ni.ods</t>
  </si>
  <si>
    <t>https://datavis.nisra.gov.uk/census/2011/census-2011-commissioned-table-ct0108ni.ods</t>
  </si>
  <si>
    <t>https://datavis.nisra.gov.uk/census/2011/census-2011-commissioned-table-ct0109ni.ods</t>
  </si>
  <si>
    <t>https://datavis.nisra.gov.uk/census/2011/census-2011-commissioned-table-ct0110ni.ods</t>
  </si>
  <si>
    <t>https://datavis.nisra.gov.uk/census/2011/census-2011-commissioned-table-ct0111ni.ods</t>
  </si>
  <si>
    <t>https://datavis.nisra.gov.uk/census/2011/census-2011-commissioned-table-ct0112ni.ods</t>
  </si>
  <si>
    <t>https://datavis.nisra.gov.uk/census/2011/census-2011-commissioned-table-ct0113ni.ods</t>
  </si>
  <si>
    <t>https://datavis.nisra.gov.uk/census/2011/census-2011-commissioned-table-ct0114ni.ods</t>
  </si>
  <si>
    <t>https://datavis.nisra.gov.uk/census/2011/census-2011-commissioned-table-ct0115ni.ods</t>
  </si>
  <si>
    <t>https://datavis.nisra.gov.uk/census/2011/census-2011-commissioned-table-ct0116ni.ods</t>
  </si>
  <si>
    <t>https://datavis.nisra.gov.uk/census/2011/census-2011-commissioned-table-ct0117ni.ods</t>
  </si>
  <si>
    <t>https://datavis.nisra.gov.uk/census/2011/census-2011-commissioned-table-ct0118ni.ods</t>
  </si>
  <si>
    <t>https://datavis.nisra.gov.uk/census/2011/census-2011-commissioned-table-ct0119ni.ods</t>
  </si>
  <si>
    <t>https://datavis.nisra.gov.uk/census/2011/census-2011-commissioned-table-ct0120ni.ods</t>
  </si>
  <si>
    <t>https://datavis.nisra.gov.uk/census/2011/census-2011-commissioned-table-ct0121ni.ods</t>
  </si>
  <si>
    <t>https://datavis.nisra.gov.uk/census/2011/census-2011-commissioned-table-ct0122ni.ods</t>
  </si>
  <si>
    <t>https://datavis.nisra.gov.uk/census/2011/census-2011-commissioned-table-ct0123ni.ods</t>
  </si>
  <si>
    <t>https://datavis.nisra.gov.uk/census/2011/census-2011-commissioned-table-ct0124ni.ods</t>
  </si>
  <si>
    <t>https://datavis.nisra.gov.uk/census/2011/census-2011-commissioned-table-ct0125ni.ods</t>
  </si>
  <si>
    <t>https://datavis.nisra.gov.uk/census/2011/census-2011-commissioned-table-ct0126ni.ods</t>
  </si>
  <si>
    <t>https://datavis.nisra.gov.uk/census/2011/census-2011-commissioned-table-ct0127ni.zip</t>
  </si>
  <si>
    <t>https://datavis.nisra.gov.uk/census/2011/census-2011-commissioned-table-ct0128ni.zip</t>
  </si>
  <si>
    <t>https://datavis.nisra.gov.uk/census/2011/census-2011-commissioned-table-ct0129ni.zip</t>
  </si>
  <si>
    <t>https://datavis.nisra.gov.uk/census/2011/census-2011-commissioned-table-ct0130ni.zip</t>
  </si>
  <si>
    <t>https://datavis.nisra.gov.uk/census/2011/census-2011-commissioned-table-ct0131ni.zip</t>
  </si>
  <si>
    <t>https://datavis.nisra.gov.uk/census/2011/census-2011-commissioned-table-ct0132ni.zip</t>
  </si>
  <si>
    <t>https://datavis.nisra.gov.uk/census/2011/census-2011-commissioned-table-ct0133ni.zip</t>
  </si>
  <si>
    <t>https://datavis.nisra.gov.uk/census/2011/census-2011-commissioned-table-ct0134ni.zip</t>
  </si>
  <si>
    <t>https://datavis.nisra.gov.uk/census/2011/census-2011-commissioned-table-ct0135ni.ods</t>
  </si>
  <si>
    <t>https://datavis.nisra.gov.uk/census/2011/census-2011-commissioned-table-ct0136ni.ods</t>
  </si>
  <si>
    <t>https://datavis.nisra.gov.uk/census/2011/census-2011-commissioned-table-ct0137ni.ods</t>
  </si>
  <si>
    <t>https://datavis.nisra.gov.uk/census/2011/census-2011-commissioned-table-ct0138ni.ods</t>
  </si>
  <si>
    <t>https://datavis.nisra.gov.uk/census/2011/census-2011-commissioned-table-ct0139ni.ods</t>
  </si>
  <si>
    <t>https://datavis.nisra.gov.uk/census/2011/census-2011-commissioned-table-ct0140ni.ods</t>
  </si>
  <si>
    <t>https://datavis.nisra.gov.uk/census/2011/census-2011-commissioned-table-ct0141ni.ods</t>
  </si>
  <si>
    <t>https://datavis.nisra.gov.uk/census/2011/census-2011-commissioned-table-ct0142ni.ods</t>
  </si>
  <si>
    <t>https://datavis.nisra.gov.uk/census/2011/census-2011-commissioned-table-ct0143ni.ods</t>
  </si>
  <si>
    <t>https://datavis.nisra.gov.uk/census/2011/census-2011-commissioned-table-ct0144ni.ods</t>
  </si>
  <si>
    <t>https://datavis.nisra.gov.uk/census/2011/census-2011-commissioned-table-ct0145ni.ods</t>
  </si>
  <si>
    <t>https://datavis.nisra.gov.uk/census/2011/census-2011-commissioned-table-ct0146ni.ods</t>
  </si>
  <si>
    <t>https://datavis.nisra.gov.uk/census/2011/census-2011-commissioned-table-ct0147ni.ods</t>
  </si>
  <si>
    <t>https://datavis.nisra.gov.uk/census/2011/census-2011-commissioned-table-ct0148ni.ods</t>
  </si>
  <si>
    <t>https://datavis.nisra.gov.uk/census/2011/census-2011-commissioned-table-ct0149ni.ods</t>
  </si>
  <si>
    <t>https://datavis.nisra.gov.uk/census/2011/census-2011-commissioned-table-ct0150ni.ods</t>
  </si>
  <si>
    <t>https://datavis.nisra.gov.uk/census/2011/census-2011-commissioned-table-ct0151ni.ods</t>
  </si>
  <si>
    <t>https://datavis.nisra.gov.uk/census/2011/census-2011-commissioned-table-ct0152ni.ods</t>
  </si>
  <si>
    <t>https://datavis.nisra.gov.uk/census/2011/census-2011-commissioned-table-ct0153ni.ods</t>
  </si>
  <si>
    <t>https://datavis.nisra.gov.uk/census/2011/census-2011-commissioned-table-ct0154ni.ods</t>
  </si>
  <si>
    <t>https://datavis.nisra.gov.uk/census/2011/census-2011-commissioned-table-ct0155ni.ods</t>
  </si>
  <si>
    <t>https://datavis.nisra.gov.uk/census/2011/census-2011-commissioned-table-ct0156ni.ods</t>
  </si>
  <si>
    <t>https://datavis.nisra.gov.uk/census/2011/census-2011-commissioned-table-ct0157ni.ods</t>
  </si>
  <si>
    <t>https://datavis.nisra.gov.uk/census/2011/census-2011-commissioned-table-ct0158ni.ods</t>
  </si>
  <si>
    <t>https://datavis.nisra.gov.uk/census/2011/census-2011-commissioned-table-ct0159ni.ods</t>
  </si>
  <si>
    <t>https://datavis.nisra.gov.uk/census/2011/census-2011-commissioned-table-ct0160ni.ods</t>
  </si>
  <si>
    <t>https://datavis.nisra.gov.uk/census/2011/census-2011-commissioned-table-ct0161ni.ods</t>
  </si>
  <si>
    <t>https://datavis.nisra.gov.uk/census/2011/census-2011-commissioned-table-ct0162ni.ods</t>
  </si>
  <si>
    <t>https://datavis.nisra.gov.uk/census/2011/census-2011-commissioned-table-ct0163ni.ods</t>
  </si>
  <si>
    <t>https://datavis.nisra.gov.uk/census/2011/census-2011-commissioned-table-ct0164ni.ods</t>
  </si>
  <si>
    <t>https://datavis.nisra.gov.uk/census/2011/census-2011-commissioned-table-ct0165ni.ods</t>
  </si>
  <si>
    <t>https://datavis.nisra.gov.uk/census/2011/census-2011-commissioned-table-ct0166ni.ods</t>
  </si>
  <si>
    <t>https://datavis.nisra.gov.uk/census/2011/census-2011-commissioned-table-ct0167ni.ods</t>
  </si>
  <si>
    <t>https://datavis.nisra.gov.uk/census/2011/census-2011-commissioned-table-ct0168ni.ods</t>
  </si>
  <si>
    <t>https://datavis.nisra.gov.uk/census/2011/census-2011-commissioned-table-ct0169ni.ods</t>
  </si>
  <si>
    <t>https://datavis.nisra.gov.uk/census/2011/census-2011-commissioned-table-ct0170ni.ods</t>
  </si>
  <si>
    <t>https://datavis.nisra.gov.uk/census/2011/census-2011-commissioned-table-ct0171ni.ods</t>
  </si>
  <si>
    <t>https://datavis.nisra.gov.uk/census/2011/census-2011-commissioned-table-ct0172ni.ods</t>
  </si>
  <si>
    <t>https://datavis.nisra.gov.uk/census/2011/census-2011-commissioned-table-ct0173ni.ods</t>
  </si>
  <si>
    <t>https://datavis.nisra.gov.uk/census/2011/census-2011-commissioned-table-ct0174ni.ods</t>
  </si>
  <si>
    <t>https://datavis.nisra.gov.uk/census/2011/census-2011-commissioned-table-ct0175ni.ods</t>
  </si>
  <si>
    <t>https://datavis.nisra.gov.uk/census/2011/census-2011-commissioned-table-ct0176ni.ods</t>
  </si>
  <si>
    <t>https://datavis.nisra.gov.uk/census/2011/census-2011-commissioned-table-ct0177ni.ods</t>
  </si>
  <si>
    <t>https://datavis.nisra.gov.uk/census/2011/census-2011-commissioned-table-ct0178ni.ods</t>
  </si>
  <si>
    <t>https://datavis.nisra.gov.uk/census/2011/census-2011-commissioned-table-ct0179ni.ods</t>
  </si>
  <si>
    <t>https://datavis.nisra.gov.uk/census/2011/census-2011-commissioned-table-ct0180ni.zip</t>
  </si>
  <si>
    <t>https://datavis.nisra.gov.uk/census/2011/census-2011-commissioned-table-ct0181ni.ods</t>
  </si>
  <si>
    <t>https://datavis.nisra.gov.uk/census/2011/census-2011-commissioned-table-ct0182ni.zip</t>
  </si>
  <si>
    <t>https://datavis.nisra.gov.uk/census/2011/census-2011-commissioned-table-ct0183ni.ods</t>
  </si>
  <si>
    <t>https://datavis.nisra.gov.uk/census/2011/census-2011-commissioned-table-ct0184ni.ods</t>
  </si>
  <si>
    <t>https://datavis.nisra.gov.uk/census/2011/census-2011-commissioned-table-ct0185ni.ods</t>
  </si>
  <si>
    <t>https://datavis.nisra.gov.uk/census/2011/census-2011-commissioned-table-ct0186ni.ods</t>
  </si>
  <si>
    <t>https://datavis.nisra.gov.uk/census/2011/census-2011-commissioned-table-ct0187ni.ods</t>
  </si>
  <si>
    <t>https://datavis.nisra.gov.uk/census/2011/census-2011-commissioned-table-ct0188ni.zip</t>
  </si>
  <si>
    <t>https://datavis.nisra.gov.uk/census/2011/census-2011-commissioned-table-ct0189ni.ods</t>
  </si>
  <si>
    <t>https://datavis.nisra.gov.uk/census/2011/census-2011-commissioned-table-ct0190ni.ods</t>
  </si>
  <si>
    <t>https://datavis.nisra.gov.uk/census/2011/census-2011-commissioned-table-ct0191ni.ods</t>
  </si>
  <si>
    <t>https://datavis.nisra.gov.uk/census/2011/census-2011-commissioned-table-ct0192ni.ods</t>
  </si>
  <si>
    <t>https://datavis.nisra.gov.uk/census/2011/census-2011-commissioned-table-ct0193ni.ods</t>
  </si>
  <si>
    <t>https://datavis.nisra.gov.uk/census/2011/census-2011-commissioned-table-ct0194ni.ods</t>
  </si>
  <si>
    <t>https://datavis.nisra.gov.uk/census/2011/census-2011-commissioned-table-ct0195ni.ods</t>
  </si>
  <si>
    <t>https://datavis.nisra.gov.uk/census/2011/census-2011-commissioned-table-ct0196ni.ods</t>
  </si>
  <si>
    <t>https://datavis.nisra.gov.uk/census/2011/census-2011-commissioned-table-ct0197ni.ods</t>
  </si>
  <si>
    <t>https://datavis.nisra.gov.uk/census/2011/census-2011-commissioned-table-ct0198ni.ods</t>
  </si>
  <si>
    <t>https://datavis.nisra.gov.uk/census/2011/census-2011-commissioned-table-ct0199ni.ods</t>
  </si>
  <si>
    <t>https://datavis.nisra.gov.uk/census/2011/census-2011-commissioned-table-ct0200ni.ods</t>
  </si>
  <si>
    <t>https://datavis.nisra.gov.uk/census/2011/census-2011-commissioned-table-ct0201ni.ods</t>
  </si>
  <si>
    <t>https://datavis.nisra.gov.uk/census/2011/census-2011-commissioned-table-ct0202ni.ods</t>
  </si>
  <si>
    <t>https://datavis.nisra.gov.uk/census/2011/census-2011-commissioned-table-ct0203ni.ods</t>
  </si>
  <si>
    <t>https://datavis.nisra.gov.uk/census/2011/census-2011-commissioned-table-ct0204ni.ods</t>
  </si>
  <si>
    <t>https://datavis.nisra.gov.uk/census/2011/census-2011-commissioned-table-ct0205ni.ods</t>
  </si>
  <si>
    <t>https://datavis.nisra.gov.uk/census/2011/census-2011-commissioned-table-ct0206ni.ods</t>
  </si>
  <si>
    <t>https://datavis.nisra.gov.uk/census/2011/census-2011-commissioned-table-ct0207ni.ods</t>
  </si>
  <si>
    <t>https://datavis.nisra.gov.uk/census/2011/census-2011-commissioned-table-ct0208ni.ods</t>
  </si>
  <si>
    <t>https://datavis.nisra.gov.uk/census/2011/census-2011-commissioned-table-ct0209ni.ods</t>
  </si>
  <si>
    <t>https://datavis.nisra.gov.uk/census/2011/census-2011-commissioned-table-ct0210ni.ods</t>
  </si>
  <si>
    <t>https://datavis.nisra.gov.uk/census/2011/census-2011-commissioned-table-ct0211ni.ods</t>
  </si>
  <si>
    <t>https://datavis.nisra.gov.uk/census/2011/census-2011-commissioned-table-ct0212ni.ods</t>
  </si>
  <si>
    <t>https://datavis.nisra.gov.uk/census/2011/census-2011-commissioned-table-ct0213ni.ods</t>
  </si>
  <si>
    <t>https://datavis.nisra.gov.uk/census/2011/census-2011-commissioned-table-ct0214ni.ods</t>
  </si>
  <si>
    <t>https://datavis.nisra.gov.uk/census/2011/census-2011-commissioned-table-ct0215ni.ods</t>
  </si>
  <si>
    <t>https://datavis.nisra.gov.uk/census/2011/census-2011-commissioned-table-ct0216ni.ods</t>
  </si>
  <si>
    <t>https://datavis.nisra.gov.uk/census/2011/census-2011-commissioned-table-ct0217ni.ods</t>
  </si>
  <si>
    <t>https://datavis.nisra.gov.uk/census/2011/census-2011-commissioned-table-ct0218ni.ods</t>
  </si>
  <si>
    <t>https://datavis.nisra.gov.uk/census/2011/census-2011-commissioned-table-ct0219ni.ods</t>
  </si>
  <si>
    <t>https://datavis.nisra.gov.uk/census/2011/census-2011-commissioned-table-ct0220ni.ods</t>
  </si>
  <si>
    <t>https://datavis.nisra.gov.uk/census/2011/census-2011-commissioned-table-ct0221ni.ods</t>
  </si>
  <si>
    <t>https://datavis.nisra.gov.uk/census/2011/census-2011-commissioned-table-ct0222ni.ods</t>
  </si>
  <si>
    <t>https://datavis.nisra.gov.uk/census/2011/census-2011-commissioned-table-ct0223ni.ods</t>
  </si>
  <si>
    <t>https://datavis.nisra.gov.uk/census/2011/census-2011-commissioned-table-ct0224ni.ods</t>
  </si>
  <si>
    <t>https://datavis.nisra.gov.uk/census/2011/census-2011-commissioned-table-ct0225ni.ods</t>
  </si>
  <si>
    <t>https://datavis.nisra.gov.uk/census/2011/census-2011-commissioned-table-ct0226ni.ods</t>
  </si>
  <si>
    <t>https://datavis.nisra.gov.uk/census/2011/census-2011-commissioned-table-ct0227ni.ods</t>
  </si>
  <si>
    <t>https://datavis.nisra.gov.uk/census/2011/census-2011-commissioned-table-ct0228ni.ods</t>
  </si>
  <si>
    <t>https://datavis.nisra.gov.uk/census/2011/census-2011-commissioned-table-ct0229ni.ods</t>
  </si>
  <si>
    <t>https://datavis.nisra.gov.uk/census/2011/census-2011-commissioned-table-ct0230ni.ods</t>
  </si>
  <si>
    <t>https://datavis.nisra.gov.uk/census/2011/census-2011-commissioned-table-ct0231ni.ods</t>
  </si>
  <si>
    <t>https://datavis.nisra.gov.uk/census/2011/census-2011-commissioned-table-ct0232ni.ods</t>
  </si>
  <si>
    <t>https://datavis.nisra.gov.uk/census/2011/census-2011-commissioned-table-ct0233ni.ods</t>
  </si>
  <si>
    <t>https://datavis.nisra.gov.uk/census/2011/census-2011-commissioned-table-ct0234ni.ods</t>
  </si>
  <si>
    <t>https://datavis.nisra.gov.uk/census/2011/census-2011-commissioned-table-ct0235ni.ods</t>
  </si>
  <si>
    <t>https://datavis.nisra.gov.uk/census/2011/census-2011-commissioned-table-ct0236ni.ods</t>
  </si>
  <si>
    <t>https://datavis.nisra.gov.uk/census/2011/census-2011-commissioned-table-ct0237ni.ods</t>
  </si>
  <si>
    <t>https://datavis.nisra.gov.uk/census/2011/census-2011-commissioned-table-ct0238ni.ods</t>
  </si>
  <si>
    <t>https://datavis.nisra.gov.uk/census/2011/census-2011-commissioned-table-ct0239ni.ods</t>
  </si>
  <si>
    <t>https://datavis.nisra.gov.uk/census/2011/census-2011-commissioned-table-ct0240ni.ods</t>
  </si>
  <si>
    <t>https://datavis.nisra.gov.uk/census/2011/census-2011-commissioned-table-ct0241ni.ods</t>
  </si>
  <si>
    <t>https://datavis.nisra.gov.uk/census/2011/census-2011-commissioned-table-ct0242ni.ods</t>
  </si>
  <si>
    <t>https://datavis.nisra.gov.uk/census/2011/census-2011-commissioned-table-ct0243ni.ods</t>
  </si>
  <si>
    <t>https://datavis.nisra.gov.uk/census/2011/census-2011-commissioned-table-ct0244ni.ods</t>
  </si>
  <si>
    <t>https://datavis.nisra.gov.uk/census/2011/census-2011-commissioned-table-ct0245ni.ods</t>
  </si>
  <si>
    <t>https://datavis.nisra.gov.uk/census/2011/census-2011-commissioned-table-ct0246ni.ods</t>
  </si>
  <si>
    <t>https://datavis.nisra.gov.uk/census/2011/census-2011-commissioned-table-ct0247ni.ods</t>
  </si>
  <si>
    <t>https://datavis.nisra.gov.uk/census/2011/census-2011-commissioned-table-ct0248ni.ods</t>
  </si>
  <si>
    <t>https://datavis.nisra.gov.uk/census/2011/census-2011-commissioned-table-ct0249ni.ods</t>
  </si>
  <si>
    <t>https://datavis.nisra.gov.uk/census/2011/census-2011-commissioned-table-ct0250ni.ods</t>
  </si>
  <si>
    <t>https://datavis.nisra.gov.uk/census/2011/census-2011-commissioned-table-ct0251ni.ods</t>
  </si>
  <si>
    <t>https://datavis.nisra.gov.uk/census/2011/census-2011-commissioned-table-ct0252ni.ods</t>
  </si>
  <si>
    <t>https://datavis.nisra.gov.uk/census/2011/census-2011-commissioned-table-ct0253ni.ods</t>
  </si>
  <si>
    <t>https://datavis.nisra.gov.uk/census/2011/census-2011-commissioned-table-ct0254ni.ods</t>
  </si>
  <si>
    <t>https://datavis.nisra.gov.uk/census/2011/census-2011-commissioned-table-ct0255ni.ods</t>
  </si>
  <si>
    <t>https://datavis.nisra.gov.uk/census/2011/census-2011-commissioned-table-ct0256ni.ods</t>
  </si>
  <si>
    <t>https://datavis.nisra.gov.uk/census/2011/census-2011-commissioned-table-ct0257ni.ods</t>
  </si>
  <si>
    <t>https://datavis.nisra.gov.uk/census/2011/census-2011-commissioned-table-ct0258ni.ods</t>
  </si>
  <si>
    <t>https://datavis.nisra.gov.uk/census/2011/census-2011-commissioned-table-ct0259ni.ods</t>
  </si>
  <si>
    <t>https://datavis.nisra.gov.uk/census/2011/census-2011-commissioned-table-ct0260ni.ods</t>
  </si>
  <si>
    <t>https://datavis.nisra.gov.uk/census/2011/census-2011-commissioned-table-ct0261ni.ods</t>
  </si>
  <si>
    <t>https://datavis.nisra.gov.uk/census/2011/census-2011-commissioned-table-ct0262ni.ods</t>
  </si>
  <si>
    <t>https://datavis.nisra.gov.uk/census/2011/census-2011-commissioned-table-ct0263ni.ods</t>
  </si>
  <si>
    <t>https://datavis.nisra.gov.uk/census/2011/census-2011-commissioned-table-ct0264ni.zip</t>
  </si>
  <si>
    <t>https://datavis.nisra.gov.uk/census/2011/census-2011-commissioned-table-ct0265ni.ods</t>
  </si>
  <si>
    <t>https://datavis.nisra.gov.uk/census/2011/census-2011-commissioned-table-ct0266ni.ods</t>
  </si>
  <si>
    <t>https://datavis.nisra.gov.uk/census/2011/census-2011-commissioned-table-ct0267ni.ods</t>
  </si>
  <si>
    <t>https://datavis.nisra.gov.uk/census/2011/census-2011-commissioned-table-ct0268ni.ods</t>
  </si>
  <si>
    <t>https://datavis.nisra.gov.uk/census/2011/census-2011-commissioned-table-ct0269ni.ods</t>
  </si>
  <si>
    <t>https://datavis.nisra.gov.uk/census/2011/census-2011-commissioned-table-ct0270ni.ods</t>
  </si>
  <si>
    <t>https://datavis.nisra.gov.uk/census/2011/census-2011-commissioned-table-ct0271ni.ods</t>
  </si>
  <si>
    <t>https://datavis.nisra.gov.uk/census/2011/census-2011-commissioned-table-ct0272ni.zip</t>
  </si>
  <si>
    <t>https://datavis.nisra.gov.uk/census/2011/census-2011-commissioned-table-ct0273ni.zip</t>
  </si>
  <si>
    <t>https://datavis.nisra.gov.uk/census/2011/census-2011-commissioned-table-ct0274ni.ods</t>
  </si>
  <si>
    <t>https://datavis.nisra.gov.uk/census/2011/census-2011-commissioned-table-ct0275ni.ods</t>
  </si>
  <si>
    <t>https://datavis.nisra.gov.uk/census/2011/census-2011-commissioned-table-ct0276ni.ods</t>
  </si>
  <si>
    <t>https://datavis.nisra.gov.uk/census/2011/census-2011-commissioned-table-ct0277ni.ods</t>
  </si>
  <si>
    <t>https://datavis.nisra.gov.uk/census/2011/census-2011-commissioned-table-ct0278ni.ods</t>
  </si>
  <si>
    <t>https://datavis.nisra.gov.uk/census/2011/census-2011-commissioned-table-ct0279ni.ods</t>
  </si>
  <si>
    <t>https://datavis.nisra.gov.uk/census/2011/census-2011-commissioned-table-ct0280ni.ods</t>
  </si>
  <si>
    <t>https://datavis.nisra.gov.uk/census/2011/census-2011-commissioned-table-ct0281ni.ods</t>
  </si>
  <si>
    <t>https://datavis.nisra.gov.uk/census/2011/census-2011-commissioned-table-ct0282ni.ods</t>
  </si>
  <si>
    <t>https://datavis.nisra.gov.uk/census/2011/census-2011-commissioned-table-ct0283ni.ods</t>
  </si>
  <si>
    <t>https://datavis.nisra.gov.uk/census/2011/census-2011-commissioned-table-ct0284ni.ods</t>
  </si>
  <si>
    <t>https://datavis.nisra.gov.uk/census/2011/census-2011-commissioned-table-ct0285ni.ods</t>
  </si>
  <si>
    <t>https://datavis.nisra.gov.uk/census/2011/census-2011-commissioned-table-ct0286ni.ods</t>
  </si>
  <si>
    <t>https://datavis.nisra.gov.uk/census/2011/census-2011-commissioned-table-ct0288ni.ods</t>
  </si>
  <si>
    <t>https://datavis.nisra.gov.uk/census/2011/census-2011-commissioned-table-ct0289ni.ods</t>
  </si>
  <si>
    <t>https://datavis.nisra.gov.uk/census/2011/census-2011-commissioned-table-ct0290ni.ods</t>
  </si>
  <si>
    <t>https://datavis.nisra.gov.uk/census/2011/census-2011-commissioned-table-ct0291ni.ods</t>
  </si>
  <si>
    <t>https://datavis.nisra.gov.uk/census/2011/census-2011-commissioned-table-ct0292ni.ods</t>
  </si>
  <si>
    <t>https://datavis.nisra.gov.uk/census/2011/census-2011-commissioned-table-ct0293ni.ods</t>
  </si>
  <si>
    <t>https://datavis.nisra.gov.uk/census/2011/census-2011-commissioned-table-ct0294ni.ods</t>
  </si>
  <si>
    <t>https://datavis.nisra.gov.uk/census/2011/census-2011-commissioned-table-ct0295ni.ods</t>
  </si>
  <si>
    <t>https://datavis.nisra.gov.uk/census/2011/census-2011-commissioned-table-ct0296ni.ods</t>
  </si>
  <si>
    <t>https://datavis.nisra.gov.uk/census/2011/census-2011-commissioned-table-ct0299ni.ods</t>
  </si>
  <si>
    <t>https://datavis.nisra.gov.uk/census/2011/census-2011-commissioned-table-ct0300ni.ods</t>
  </si>
  <si>
    <t>https://datavis.nisra.gov.uk/census/2011/census-2011-commissioned-table-ct0301ni.ods</t>
  </si>
  <si>
    <t>https://datavis.nisra.gov.uk/census/2011/census-2011-commissioned-table-ct0302ni.ods</t>
  </si>
  <si>
    <t>https://datavis.nisra.gov.uk/census/2011/census-2011-commissioned-table-ct0303ni.ods</t>
  </si>
  <si>
    <t>https://datavis.nisra.gov.uk/census/2011/census-2011-commissioned-table-ct0304ni.ods</t>
  </si>
  <si>
    <t>https://datavis.nisra.gov.uk/census/2011/census-2011-commissioned-table-ct0305ni.ods</t>
  </si>
  <si>
    <t>https://datavis.nisra.gov.uk/census/2011/census-2011-commissioned-table-ct0306ni.ods</t>
  </si>
  <si>
    <t>https://datavis.nisra.gov.uk/census/2011/census-2011-commissioned-table-ct0307ni.ods</t>
  </si>
  <si>
    <t>https://datavis.nisra.gov.uk/census/2011/census-2011-commissioned-table-ct0308ni.ods</t>
  </si>
  <si>
    <t>https://datavis.nisra.gov.uk/census/2011/census-2011-commissioned-table-ct0309ni.ods</t>
  </si>
  <si>
    <t>https://datavis.nisra.gov.uk/census/2011/census-2011-commissioned-table-ct0310ni.ods</t>
  </si>
  <si>
    <t>https://datavis.nisra.gov.uk/census/2011/census-2011-commissioned-table-ct0311ni.ods</t>
  </si>
  <si>
    <t>https://datavis.nisra.gov.uk/census/2011/census-2011-commissioned-table-ct0312ni.ods</t>
  </si>
  <si>
    <t>https://datavis.nisra.gov.uk/census/2011/census-2011-commissioned-table-ct0313ni.ods</t>
  </si>
  <si>
    <t>https://datavis.nisra.gov.uk/census/2011/census-2011-commissioned-table-ct0314ni.ods</t>
  </si>
  <si>
    <t>https://datavis.nisra.gov.uk/census/2011/census-2011-commissioned-table-ct0315ni.ods</t>
  </si>
  <si>
    <t>https://datavis.nisra.gov.uk/census/2011/census-2011-commissioned-table-ct0316ni.ods</t>
  </si>
  <si>
    <t>https://datavis.nisra.gov.uk/census/2011/census-2011-commissioned-table-ct0318ni.ods</t>
  </si>
  <si>
    <t>https://datavis.nisra.gov.uk/census/2011/census-2011-commissioned-table-ct0319ni.ods</t>
  </si>
  <si>
    <t>https://datavis.nisra.gov.uk/census/2011/census-2011-commissioned-table-ct0320ni.ods</t>
  </si>
  <si>
    <t>https://datavis.nisra.gov.uk/census/2011/census-2011-commissioned-table-ct0321ni.ods</t>
  </si>
  <si>
    <t>https://datavis.nisra.gov.uk/census/2011/census-2011-commissioned-table-ct0322ni.ods</t>
  </si>
  <si>
    <t>https://datavis.nisra.gov.uk/census/2011/census-2011-commissioned-table-ct0323ni.ods</t>
  </si>
  <si>
    <t>https://datavis.nisra.gov.uk/census/2011/census-2011-commissioned-table-ct0324ni.ods</t>
  </si>
  <si>
    <t>https://datavis.nisra.gov.uk/census/2011/census-2011-commissioned-table-ct0325ni.ods</t>
  </si>
  <si>
    <t>https://datavis.nisra.gov.uk/census/2011/census-2011-commissioned-table-ct0326ni.ods</t>
  </si>
  <si>
    <t>https://datavis.nisra.gov.uk/census/2011/census-2011-commissioned-table-ct0327ni.ods</t>
  </si>
  <si>
    <t>https://datavis.nisra.gov.uk/census/2011/census-2011-commissioned-table-ct0328ni.ods</t>
  </si>
  <si>
    <t>https://datavis.nisra.gov.uk/census/2011/census-2011-commissioned-table-ct0329ni.ods</t>
  </si>
  <si>
    <t>https://datavis.nisra.gov.uk/census/2011/census-2011-commissioned-table-ct0330ni.ods</t>
  </si>
  <si>
    <t>https://datavis.nisra.gov.uk/census/2011/census-2011-commissioned-table-ct0331ni.ods</t>
  </si>
  <si>
    <t>https://datavis.nisra.gov.uk/census/2011/census-2011-commissioned-table-ct0332ni.ods</t>
  </si>
  <si>
    <t>https://datavis.nisra.gov.uk/census/2011/census-2011-commissioned-table-ct0333ni.ods</t>
  </si>
  <si>
    <t>https://datavis.nisra.gov.uk/census/2011/census-2011-commissioned-table-ct0334ni.ods</t>
  </si>
  <si>
    <t>https://datavis.nisra.gov.uk/census/2011/census-2011-commissioned-table-ct0335ni.ods</t>
  </si>
  <si>
    <t>https://datavis.nisra.gov.uk/census/2011/census-2011-commissioned-table-ct0336ni.ods</t>
  </si>
  <si>
    <t>https://datavis.nisra.gov.uk/census/2011/census-2011-commissioned-table-ct0337ni.ods</t>
  </si>
  <si>
    <t>https://datavis.nisra.gov.uk/census/2011/census-2011-commissioned-table-ct0338ni.ods</t>
  </si>
  <si>
    <t>https://datavis.nisra.gov.uk/census/2011/census-2011-commissioned-table-ct0339ni.ods</t>
  </si>
  <si>
    <t>https://datavis.nisra.gov.uk/census/2011/census-2011-commissioned-table-ct0340ni.ods</t>
  </si>
  <si>
    <t>https://datavis.nisra.gov.uk/census/2011/census-2011-commissioned-table-ct0341ni.ods</t>
  </si>
  <si>
    <t>https://datavis.nisra.gov.uk/census/2011/census-2011-commissioned-table-ct0342ni.ods</t>
  </si>
  <si>
    <t>https://datavis.nisra.gov.uk/census/2011/census-2011-commissioned-table-ct0343ni.ods</t>
  </si>
  <si>
    <t>https://datavis.nisra.gov.uk/census/2011/census-2011-commissioned-table-ct0344ni.ods</t>
  </si>
  <si>
    <t>https://datavis.nisra.gov.uk/census/2011/census-2011-commissioned-table-ct0345ni.ods</t>
  </si>
  <si>
    <t>https://datavis.nisra.gov.uk/census/2011/census-2011-commissioned-table-ct0346ni.ods</t>
  </si>
  <si>
    <t>https://datavis.nisra.gov.uk/census/2011/census-2011-commissioned-table-ct0347ni.ods</t>
  </si>
  <si>
    <t>https://datavis.nisra.gov.uk/census/2011/census-2011-commissioned-table-ct0348ni.ods</t>
  </si>
  <si>
    <t>https://datavis.nisra.gov.uk/census/2011/census-2011-commissioned-table-ct0349ni.ods</t>
  </si>
  <si>
    <t>https://datavis.nisra.gov.uk/census/2011/census-2011-commissioned-table-ct0350ni.ods</t>
  </si>
  <si>
    <t>https://datavis.nisra.gov.uk/census/2011/census-2011-commissioned-table-ct0351ni.ods</t>
  </si>
  <si>
    <t>https://datavis.nisra.gov.uk/census/2011/census-2011-commissioned-table-ct0352ni.ods</t>
  </si>
  <si>
    <t>https://datavis.nisra.gov.uk/census/2011/census-2011-commissioned-table-ct0353ni.ods</t>
  </si>
  <si>
    <t>https://datavis.nisra.gov.uk/census/2011/census-2011-commissioned-table-ct0354ni.ods</t>
  </si>
  <si>
    <t>https://datavis.nisra.gov.uk/census/2011/census-2011-commissioned-table-ct0355ni.ods</t>
  </si>
  <si>
    <t>https://datavis.nisra.gov.uk/census/2011/census-2011-commissioned-table-ct0356ni.ods</t>
  </si>
  <si>
    <t>https://datavis.nisra.gov.uk/census/2011/census-2011-commissioned-table-ct0357ni.ods</t>
  </si>
  <si>
    <t>https://datavis.nisra.gov.uk/census/2011/census-2011-commissioned-table-ct0358ni.ods</t>
  </si>
  <si>
    <t>https://datavis.nisra.gov.uk/census/2011/census-2011-commissioned-table-ct0359ni.ods</t>
  </si>
  <si>
    <t>https://datavis.nisra.gov.uk/census/2011/census-2011-commissioned-table-ct0360ni.ods</t>
  </si>
  <si>
    <t>https://datavis.nisra.gov.uk/census/2011/census-2011-commissioned-table-ct0361ni.ods</t>
  </si>
  <si>
    <t>https://datavis.nisra.gov.uk/census/2011/census-2011-commissioned-table-ct0362ni.ods</t>
  </si>
  <si>
    <t>https://datavis.nisra.gov.uk/census/2011/census-2011-commissioned-table-ct0363ni.ods</t>
  </si>
  <si>
    <t>https://datavis.nisra.gov.uk/census/2011/census-2011-commissioned-table-ct0364ni.ods</t>
  </si>
  <si>
    <t>https://datavis.nisra.gov.uk/census/2011/census-2011-commissioned-table-ct0365ni.ods</t>
  </si>
  <si>
    <t>https://datavis.nisra.gov.uk/census/2011/census-2011-commissioned-table-ct0366ni.ods</t>
  </si>
  <si>
    <t>https://datavis.nisra.gov.uk/census/2011/census-2011-commissioned-table-ct0367ni.ods</t>
  </si>
  <si>
    <t>https://datavis.nisra.gov.uk/census/2011/census-2011-commissioned-table-ct0368ni.ods</t>
  </si>
  <si>
    <t>https://datavis.nisra.gov.uk/census/2011/census-2011-commissioned-table-ct0369ni.ods</t>
  </si>
  <si>
    <t>https://datavis.nisra.gov.uk/census/2011/census-2011-commissioned-table-ct0370ni.ods</t>
  </si>
  <si>
    <t>https://datavis.nisra.gov.uk/census/2011/census-2011-commissioned-table-ct0371ni.ods</t>
  </si>
  <si>
    <t>https://datavis.nisra.gov.uk/census/2011/census-2011-commissioned-table-ct0372ni.ods</t>
  </si>
  <si>
    <t>https://datavis.nisra.gov.uk/census/2011/census-2011-commissioned-table-ct0373ni.ods</t>
  </si>
  <si>
    <t>https://datavis.nisra.gov.uk/census/2011/census-2011-commissioned-table-ct0374ni.ods</t>
  </si>
  <si>
    <t>https://datavis.nisra.gov.uk/census/2011/census-2011-commissioned-table-ct0375ni.ods</t>
  </si>
  <si>
    <t>https://datavis.nisra.gov.uk/census/2011/census-2011-commissioned-table-ct0376ni.ods</t>
  </si>
  <si>
    <t>https://datavis.nisra.gov.uk/census/2011/census-2011-commissioned-table-ct0377ni.ods</t>
  </si>
  <si>
    <t>https://datavis.nisra.gov.uk/census/2011/census-2011-commissioned-table-ct0378ni.ods</t>
  </si>
  <si>
    <t>https://datavis.nisra.gov.uk/census/2011/census-2011-commissioned-table-ct0379ni.ods</t>
  </si>
  <si>
    <t>https://datavis.nisra.gov.uk/census/2011/census-2011-commissioned-table-ct0380ni.ods</t>
  </si>
  <si>
    <t>https://datavis.nisra.gov.uk/census/2011/census-2011-commissioned-table-ct0381ni.ods</t>
  </si>
  <si>
    <t>https://datavis.nisra.gov.uk/census/2011/census-2011-commissioned-table-ct0382ni.ods</t>
  </si>
  <si>
    <t>https://datavis.nisra.gov.uk/census/2011/census-2011-commissioned-table-ct0383ni.ods</t>
  </si>
  <si>
    <t>https://datavis.nisra.gov.uk/census/2011/census-2011-commissioned-table-ct0384ni.ods</t>
  </si>
  <si>
    <t>https://datavis.nisra.gov.uk/census/2011/census-2011-commissioned-table-ct0385ni.ods</t>
  </si>
  <si>
    <t>https://datavis.nisra.gov.uk/census/2011/census-2011-commissioned-table-ct0386ni.ods</t>
  </si>
  <si>
    <t>https://datavis.nisra.gov.uk/census/2011/census-2011-commissioned-table-ct0387ni.ods</t>
  </si>
  <si>
    <t>https://datavis.nisra.gov.uk/census/2011/census-2011-commissioned-table-ct0388ni.ods</t>
  </si>
  <si>
    <t>https://datavis.nisra.gov.uk/census/2011/census-2011-commissioned-table-ct0389ni.ods</t>
  </si>
  <si>
    <t>https://datavis.nisra.gov.uk/census/2011/census-2011-commissioned-table-ct0390ni.ods</t>
  </si>
  <si>
    <t>https://datavis.nisra.gov.uk/census/2011/census-2011-commissioned-table-ct0391ni.ods</t>
  </si>
  <si>
    <t>https://datavis.nisra.gov.uk/census/2011/census-2011-commissioned-table-ct0392ni.ods</t>
  </si>
  <si>
    <t>https://datavis.nisra.gov.uk/census/2011/census-2011-commissioned-table-ct0393ni.ods</t>
  </si>
  <si>
    <t>https://datavis.nisra.gov.uk/census/2011/census-2011-commissioned-table-ct0394ni.ods</t>
  </si>
  <si>
    <t>https://datavis.nisra.gov.uk/census/2011/census-2011-commissioned-table-ct0395ni.ods</t>
  </si>
  <si>
    <t>https://datavis.nisra.gov.uk/census/2011/census-2011-commissioned-table-ct0396ni.ods</t>
  </si>
  <si>
    <t>https://datavis.nisra.gov.uk/census/2011/census-2011-commissioned-table-ct0397ni.ods</t>
  </si>
  <si>
    <t>https://datavis.nisra.gov.uk/census/2011/census-2011-commissioned-table-ct0398ni.ods</t>
  </si>
  <si>
    <t>https://datavis.nisra.gov.uk/census/2011/census-2011-commissioned-table-ct0399ni.ods</t>
  </si>
  <si>
    <t>https://datavis.nisra.gov.uk/census/2011/census-2011-commissioned-table-ct0400ni.ods</t>
  </si>
  <si>
    <t>https://datavis.nisra.gov.uk/census/2011/census-2011-commissioned-table-ct0401ni.ods</t>
  </si>
  <si>
    <t>https://datavis.nisra.gov.uk/census/2011/census-2011-commissioned-table-ct0402ni.ods</t>
  </si>
  <si>
    <t>https://datavis.nisra.gov.uk/census/2011/census-2011-commissioned-table-ct0403ni.ods</t>
  </si>
  <si>
    <t>https://datavis.nisra.gov.uk/census/2011/census-2011-commissioned-table-ct0404ni.ods</t>
  </si>
  <si>
    <t>https://datavis.nisra.gov.uk/census/2011/census-2011-commissioned-table-ct0405ni.ods</t>
  </si>
  <si>
    <t>https://datavis.nisra.gov.uk/census/2011/census-2011-commissioned-table-ct0406ni.ods</t>
  </si>
  <si>
    <t>https://datavis.nisra.gov.uk/census/2011/census-2011-commissioned-table-ct0407ni.ods</t>
  </si>
  <si>
    <t>https://datavis.nisra.gov.uk/census/2011/census-2011-commissioned-table-ct0408ni.ods</t>
  </si>
  <si>
    <t>https://datavis.nisra.gov.uk/census/2011/census-2011-commissioned-table-ct0409ni.ods</t>
  </si>
  <si>
    <t>https://datavis.nisra.gov.uk/census/2011/census-2011-commissioned-table-ct0410ni.ods</t>
  </si>
  <si>
    <t>https://datavis.nisra.gov.uk/census/2011/census-2011-commissioned-table-ct0411ni.ods</t>
  </si>
  <si>
    <t>https://datavis.nisra.gov.uk/census/2011/census-2011-commissioned-table-ct0412ni.ods</t>
  </si>
  <si>
    <t>https://datavis.nisra.gov.uk/census/2011/census-2011-commissioned-table-ct0413ni.ods</t>
  </si>
  <si>
    <t>https://datavis.nisra.gov.uk/census/2011/census-2011-commissioned-table-ct0414ni.ods</t>
  </si>
  <si>
    <t>https://datavis.nisra.gov.uk/census/2011/census-2011-commissioned-table-ct0415ni.ods</t>
  </si>
  <si>
    <t>https://datavis.nisra.gov.uk/census/2011/census-2011-commissioned-table-ct0416ni.ods</t>
  </si>
  <si>
    <t>https://datavis.nisra.gov.uk/census/2011/census-2011-commissioned-table-ct0417ni.ods</t>
  </si>
  <si>
    <t>https://datavis.nisra.gov.uk/census/2011/census-2011-commissioned-table-ct0418ni.ods</t>
  </si>
  <si>
    <t>https://datavis.nisra.gov.uk/census/2011/census-2011-commissioned-table-ct0419ni.ods</t>
  </si>
  <si>
    <t>https://datavis.nisra.gov.uk/census/2011/census-2011-commissioned-table-ct0420ni.ods</t>
  </si>
  <si>
    <t>https://datavis.nisra.gov.uk/census/2011/census-2011-commissioned-table-ct0421ni.ods</t>
  </si>
  <si>
    <t>https://datavis.nisra.gov.uk/census/2011/census-2011-commissioned-table-ct0422ni.ods</t>
  </si>
  <si>
    <t>https://datavis.nisra.gov.uk/census/2011/census-2011-commissioned-table-ct0423ni.ods</t>
  </si>
  <si>
    <t>https://datavis.nisra.gov.uk/census/2011/census-2011-commissioned-table-ct0424ni.ods</t>
  </si>
  <si>
    <t>https://datavis.nisra.gov.uk/census/2011/census-2011-commissioned-table-ct0425ni.ods</t>
  </si>
  <si>
    <t>https://datavis.nisra.gov.uk/census/2011/census-2011-commissioned-table-ct0426ni.ods</t>
  </si>
  <si>
    <t>https://datavis.nisra.gov.uk/census/2011/census-2011-commissioned-table-ct0427ni.ods</t>
  </si>
  <si>
    <t>https://datavis.nisra.gov.uk/census/2011/census-2011-commissioned-table-ct0428ni.ods</t>
  </si>
  <si>
    <t>https://datavis.nisra.gov.uk/census/2011/census-2011-commissioned-table-ct0429ni.ods</t>
  </si>
  <si>
    <t>https://datavis.nisra.gov.uk/census/2011/census-2011-commissioned-table-ct0430ni.ods</t>
  </si>
  <si>
    <t>https://datavis.nisra.gov.uk/census/2011/census-2011-commissioned-table-ct0431ni.ods</t>
  </si>
  <si>
    <t>https://datavis.nisra.gov.uk/census/2011/census-2011-commissioned-table-ct0433ni.ods</t>
  </si>
  <si>
    <t>https://datavis.nisra.gov.uk/census/2011/census-2011-commissioned-table-ct0434ni.ods</t>
  </si>
  <si>
    <t>https://datavis.nisra.gov.uk/census/2011/census-2011-commissioned-table-ct0435ni.ods</t>
  </si>
  <si>
    <t>https://datavis.nisra.gov.uk/census/2011/census-2011-commissioned-table-ct0436ni.ods</t>
  </si>
  <si>
    <t>https://datavis.nisra.gov.uk/census/2011/census-2011-commissioned-table-ct0437ni.ods</t>
  </si>
  <si>
    <t>https://datavis.nisra.gov.uk/census/2011/census-2011-commissioned-table-ct0438ni.ods</t>
  </si>
  <si>
    <t>https://datavis.nisra.gov.uk/census/2011/census-2011-commissioned-table-ct0439ni.ods</t>
  </si>
  <si>
    <t>https://datavis.nisra.gov.uk/census/2011/census-2011-commissioned-table-ct0440ni.ods</t>
  </si>
  <si>
    <t>https://datavis.nisra.gov.uk/census/2011/census-2011-commissioned-table-ct0441ni.ods</t>
  </si>
  <si>
    <t>https://datavis.nisra.gov.uk/census/2011/census-2011-commissioned-table-ct0442ni.ods</t>
  </si>
  <si>
    <t>https://datavis.nisra.gov.uk/census/2011/census-2011-commissioned-table-ct0443ni.ods</t>
  </si>
  <si>
    <t>https://datavis.nisra.gov.uk/census/2011/census-2011-commissioned-table-ct0444ni.ods</t>
  </si>
  <si>
    <t>https://datavis.nisra.gov.uk/census/2011/census-2011-commissioned-table-ct0445ni.ods</t>
  </si>
  <si>
    <t>https://datavis.nisra.gov.uk/census/2011/census-2011-commissioned-table-ct0446ni.ods</t>
  </si>
  <si>
    <t>https://datavis.nisra.gov.uk/census/2011/census-2011-commissioned-table-ct0447ni.ods</t>
  </si>
  <si>
    <t>https://datavis.nisra.gov.uk/census/2011/census-2011-commissioned-table-ct0448ni.ods</t>
  </si>
  <si>
    <t>https://datavis.nisra.gov.uk/census/2011/census-2011-commissioned-table-ct0449ni.ods</t>
  </si>
  <si>
    <t>https://datavis.nisra.gov.uk/census/2011/census-2011-commissioned-table-ct0450ni.ods</t>
  </si>
  <si>
    <t>https://datavis.nisra.gov.uk/census/2011/census-2011-commissioned-table-ct0451ni.ods</t>
  </si>
  <si>
    <t>https://datavis.nisra.gov.uk/census/2011/census-2011-commissioned-table-ct0452ni.ods</t>
  </si>
  <si>
    <t>https://datavis.nisra.gov.uk/census/2011/census-2011-commissioned-table-ct0453ni.ods</t>
  </si>
  <si>
    <t>https://datavis.nisra.gov.uk/census/2011/census-2011-commissioned-table-ct0454ni.ods</t>
  </si>
  <si>
    <t>https://datavis.nisra.gov.uk/census/2011/census-2011-commissioned-table-ct0455ni.ods</t>
  </si>
  <si>
    <t>https://datavis.nisra.gov.uk/census/2011/census-2011-commissioned-table-ct0456ni.ods</t>
  </si>
  <si>
    <t>https://datavis.nisra.gov.uk/census/2011/census-2011-commissioned-table-ct0457ni.ods</t>
  </si>
  <si>
    <t>https://datavis.nisra.gov.uk/census/2011/census-2011-commissioned-table-ct0458ni.ods</t>
  </si>
  <si>
    <t>https://datavis.nisra.gov.uk/census/2011/census-2011-commissioned-table-ct0459ni.ods</t>
  </si>
  <si>
    <t>https://datavis.nisra.gov.uk/census/2011/census-2011-commissioned-table-ct0460ni.ods</t>
  </si>
  <si>
    <t>https://datavis.nisra.gov.uk/census/2011/census-2011-commissioned-table-ct0461ni.ods</t>
  </si>
  <si>
    <t>https://datavis.nisra.gov.uk/census/2011/census-2011-commissioned-table-ct0463ni.ods</t>
  </si>
  <si>
    <t>https://datavis.nisra.gov.uk/census/2011/census-2011-commissioned-table-ct0464ni.ods</t>
  </si>
  <si>
    <t>https://datavis.nisra.gov.uk/census/2011/census-2011-commissioned-table-ct0465ni.ods</t>
  </si>
  <si>
    <t>https://datavis.nisra.gov.uk/census/2011/census-2011-commissioned-table-ct0466ni.ods</t>
  </si>
  <si>
    <t>https://datavis.nisra.gov.uk/census/2011/census-2011-commissioned-table-ct0467ni.ods</t>
  </si>
  <si>
    <t>https://datavis.nisra.gov.uk/census/2011/census-2011-commissioned-table-ct0468ni.ods</t>
  </si>
  <si>
    <t>https://datavis.nisra.gov.uk/census/2011/census-2011-commissioned-table-ct0469ni.ods</t>
  </si>
  <si>
    <t>https://datavis.nisra.gov.uk/census/2011/census-2011-commissioned-table-ct0470ni.ods</t>
  </si>
  <si>
    <t>https://datavis.nisra.gov.uk/census/2011/census-2011-commissioned-table-ct0471ni.ods</t>
  </si>
  <si>
    <t>https://datavis.nisra.gov.uk/census/2011/census-2011-commissioned-table-ct0473ni.ods</t>
  </si>
  <si>
    <t>https://datavis.nisra.gov.uk/census/2011/census-2011-commissioned-table-ct0474ni.ods</t>
  </si>
  <si>
    <t>https://datavis.nisra.gov.uk/census/2011/census-2011-commissioned-table-ct0475ni.ods</t>
  </si>
  <si>
    <t>https://datavis.nisra.gov.uk/census/2011/census-2011-commissioned-table-ct0476ni.ods</t>
  </si>
  <si>
    <t>https://datavis.nisra.gov.uk/census/2011/census-2011-commissioned-table-ct0477ni.ods</t>
  </si>
  <si>
    <t>https://datavis.nisra.gov.uk/census/2011/census-2011-commissioned-table-ct0478ni.ods</t>
  </si>
  <si>
    <t>https://datavis.nisra.gov.uk/census/2011/census-2011-commissioned-table-ct0479ni.ods</t>
  </si>
  <si>
    <t>https://datavis.nisra.gov.uk/census/2011/census-2011-commissioned-table-ct0480ni.ods</t>
  </si>
  <si>
    <t>https://datavis.nisra.gov.uk/census/2011/census-2011-commissioned-table-ct0481ni.ods</t>
  </si>
  <si>
    <t>https://datavis.nisra.gov.uk/census/2011/census-2011-commissioned-table-ct0482ni.ods</t>
  </si>
  <si>
    <t>https://datavis.nisra.gov.uk/census/2011/census-2011-commissioned-table-ct0483ni.ods</t>
  </si>
  <si>
    <t>https://datavis.nisra.gov.uk/census/2011/census-2011-commissioned-table-ct0484ni.ods</t>
  </si>
  <si>
    <t>https://datavis.nisra.gov.uk/census/2011/census-2011-commissioned-table-ct0485ni.ods</t>
  </si>
  <si>
    <t>https://datavis.nisra.gov.uk/census/2011/census-2011-commissioned-table-ct0486ni.ods</t>
  </si>
  <si>
    <t>https://datavis.nisra.gov.uk/census/2011/census-2011-commissioned-table-ct0487ni.ods</t>
  </si>
  <si>
    <t>https://datavis.nisra.gov.uk/census/2011/census-2011-commissioned-table-ct0488ni.ods</t>
  </si>
  <si>
    <t>https://datavis.nisra.gov.uk/census/2011/census-2011-commissioned-table-ct0489ni.ods</t>
  </si>
  <si>
    <t>https://datavis.nisra.gov.uk/census/2011/census-2011-commissioned-table-ct0491ni.ods</t>
  </si>
  <si>
    <t>https://datavis.nisra.gov.uk/census/2011/census-2011-commissioned-table-ct0492ni.ods</t>
  </si>
  <si>
    <t>https://datavis.nisra.gov.uk/census/2011/census-2011-commissioned-table-ct0493ni.ods</t>
  </si>
  <si>
    <t>https://datavis.nisra.gov.uk/census/2011/census-2011-commissioned-table-ct0494ni.ods</t>
  </si>
  <si>
    <t>https://datavis.nisra.gov.uk/census/2011/census-2011-commissioned-table-ct0495ni.ods</t>
  </si>
  <si>
    <t>https://datavis.nisra.gov.uk/census/2011/census-2011-commissioned-table-ct0496ni.ods</t>
  </si>
  <si>
    <t>https://datavis.nisra.gov.uk/census/2011/census-2011-commissioned-table-ct0499ni.ods</t>
  </si>
  <si>
    <t>https://datavis.nisra.gov.uk/census/2011/census-2011-commissioned-table-ct0500ni.ods</t>
  </si>
  <si>
    <t>https://datavis.nisra.gov.uk/census/2011/census-2011-commissioned-table-ct0501ni.ods</t>
  </si>
  <si>
    <t>https://datavis.nisra.gov.uk/census/2011/census-2011-commissioned-table-ct0502ni.ods</t>
  </si>
  <si>
    <t>https://datavis.nisra.gov.uk/census/2011/census-2011-commissioned-table-ct0503ni.ods</t>
  </si>
  <si>
    <t>https://datavis.nisra.gov.uk/census/2011/census-2011-commissioned-table-ct0504ni.ods</t>
  </si>
  <si>
    <t>https://datavis.nisra.gov.uk/census/2011/census-2011-commissioned-table-ct0505ni.ods</t>
  </si>
  <si>
    <t>https://datavis.nisra.gov.uk/census/2011/census-2011-commissioned-table-ct0506ni.ods</t>
  </si>
  <si>
    <t>https://datavis.nisra.gov.uk/census/2011/census-2011-commissioned-table-ct0507ni.ods</t>
  </si>
  <si>
    <t>https://datavis.nisra.gov.uk/census/2011/census-2011-commissioned-table-ct0508ni.ods</t>
  </si>
  <si>
    <t>https://datavis.nisra.gov.uk/census/2011/census-2011-commissioned-table-ct0509ni.ods</t>
  </si>
  <si>
    <t>https://datavis.nisra.gov.uk/census/2011/census-2011-commissioned-table-ct0510ni.ods</t>
  </si>
  <si>
    <t>https://datavis.nisra.gov.uk/census/2011/census-2011-commissioned-table-ct0511ni.ods</t>
  </si>
  <si>
    <t>https://datavis.nisra.gov.uk/census/2011/census-2011-commissioned-table-ct0512ni.ods</t>
  </si>
  <si>
    <t>https://datavis.nisra.gov.uk/census/2011/census-2011-commissioned-table-ct0513ni.ods</t>
  </si>
  <si>
    <t>https://datavis.nisra.gov.uk/census/2011/census-2011-commissioned-table-ct0514ni.ods</t>
  </si>
  <si>
    <t>https://datavis.nisra.gov.uk/census/2011/census-2011-commissioned-table-ct0515ni.ods</t>
  </si>
  <si>
    <t>https://datavis.nisra.gov.uk/census/2011/census-2011-commissioned-table-ct0516ni.ods</t>
  </si>
  <si>
    <t>https://datavis.nisra.gov.uk/census/2011/census-2011-commissioned-table-ct0517ni.ods</t>
  </si>
  <si>
    <t>https://datavis.nisra.gov.uk/census/2011/census-2011-commissioned-table-ct0518ni.ods</t>
  </si>
  <si>
    <t>https://datavis.nisra.gov.uk/census/2011/census-2011-commissioned-table-ct0520ni.ods</t>
  </si>
  <si>
    <t>https://datavis.nisra.gov.uk/census/2011/census-2011-commissioned-table-ct0521ni.ods</t>
  </si>
  <si>
    <t>https://datavis.nisra.gov.uk/census/2011/census-2011-commissioned-table-ct0522ni.ods</t>
  </si>
  <si>
    <t>https://datavis.nisra.gov.uk/census/2011/census-2011-commissioned-table-ct0523ni.ods</t>
  </si>
  <si>
    <t>https://datavis.nisra.gov.uk/census/2011/census-2011-commissioned-table-ct0524ni.ods</t>
  </si>
  <si>
    <t>https://datavis.nisra.gov.uk/census/2011/census-2011-commissioned-table-ct0525ni.ods</t>
  </si>
  <si>
    <t>https://datavis.nisra.gov.uk/census/2011/census-2011-commissioned-table-ct0526ni.ods</t>
  </si>
  <si>
    <t>https://datavis.nisra.gov.uk/census/2011/census-2011-commissioned-table-ct0527ni.ods</t>
  </si>
  <si>
    <t>https://datavis.nisra.gov.uk/census/2011/census-2011-commissioned-table-ct0529ni.ods</t>
  </si>
  <si>
    <t>https://datavis.nisra.gov.uk/census/2011/census-2011-commissioned-table-ct0530ni.ods</t>
  </si>
  <si>
    <t>https://datavis.nisra.gov.uk/census/2011/census-2011-commissioned-table-ct0531ni.ods</t>
  </si>
  <si>
    <t>https://datavis.nisra.gov.uk/census/2011/census-2011-commissioned-table-ct0532ni.ods</t>
  </si>
  <si>
    <t>https://datavis.nisra.gov.uk/census/2011/census-2011-commissioned-table-ct0533ni.ods</t>
  </si>
  <si>
    <t>https://datavis.nisra.gov.uk/census/2011/census-2011-commissioned-table-ct0534ni.ods</t>
  </si>
  <si>
    <t>https://datavis.nisra.gov.uk/census/2011/census-2011-commissioned-table-ct0535ni.ods</t>
  </si>
  <si>
    <t>https://datavis.nisra.gov.uk/census/2011/census-2011-commissioned-table-ct0536ni.ods</t>
  </si>
  <si>
    <t>https://datavis.nisra.gov.uk/census/2011/census-2011-commissioned-table-ct0540ni.ods</t>
  </si>
  <si>
    <t>https://datavis.nisra.gov.uk/census/2011/census-2011-commissioned-table-ct0542ni.ods</t>
  </si>
  <si>
    <t>https://datavis.nisra.gov.uk/census/2011/census-2011-commissioned-table-ct0545ni.ods</t>
  </si>
  <si>
    <t>CT0549NI</t>
  </si>
  <si>
    <t>CT0550NI</t>
  </si>
  <si>
    <t>https://www.nisra.gov.uk/system/files/statistics/census-2011-commissioned-table-ct0549ni.xlsx</t>
  </si>
  <si>
    <t>https://www.nisra.gov.uk/system/files/statistics/census-2011-commissioned-table-ct0550ni.xlsx</t>
  </si>
  <si>
    <t>Date first published</t>
  </si>
  <si>
    <t>Occupation (4 Digit) by Sex</t>
  </si>
  <si>
    <t>Occupation (4 Digit) by Age Band</t>
  </si>
  <si>
    <t>Access data</t>
  </si>
  <si>
    <t>Link text</t>
  </si>
  <si>
    <t>Download file (ODS, 30 KB)</t>
  </si>
  <si>
    <t>Download file (ODS, 39 KB)</t>
  </si>
  <si>
    <t>Download file (ODS, 24 KB)</t>
  </si>
  <si>
    <t>Download file (ODS, 25 KB)</t>
  </si>
  <si>
    <t>Download file (ODS, 23 KB)</t>
  </si>
  <si>
    <t>Download file (ODS, 26 KB)</t>
  </si>
  <si>
    <t>Download file (ODS, 29 KB)</t>
  </si>
  <si>
    <t>Download file (ODS, 28 KB)</t>
  </si>
  <si>
    <t>Download file (ODS, 27 KB)</t>
  </si>
  <si>
    <t>Download file (ODS, 113 KB)</t>
  </si>
  <si>
    <t>Download file (ODS, 22 KB)</t>
  </si>
  <si>
    <t>Download file (ODS, 40 KB)</t>
  </si>
  <si>
    <t>Download file (ODS, 44 KB)</t>
  </si>
  <si>
    <t>Download file (ODS, 31 KB)</t>
  </si>
  <si>
    <t>Download file (ODS, 95 KB)</t>
  </si>
  <si>
    <t>Download file (ODS, 62 KB)</t>
  </si>
  <si>
    <t>Download file (ODS, 66 KB)</t>
  </si>
  <si>
    <t>Download file (ODS, 59 KB)</t>
  </si>
  <si>
    <t>Download file (ODS, 9 KB)</t>
  </si>
  <si>
    <t>Download file (ODS, 96 KB)</t>
  </si>
  <si>
    <t>Download file (ODS, 42 KB)</t>
  </si>
  <si>
    <t>Download file (ODS, 504 KB)</t>
  </si>
  <si>
    <t>Download file (ODS, 36 KB)</t>
  </si>
  <si>
    <t>Download file (ODS, 128 KB)</t>
  </si>
  <si>
    <t>Download file (ODS, 164 KB)</t>
  </si>
  <si>
    <t>Download file (ODS, 21 KB)</t>
  </si>
  <si>
    <t>Download file (ODS, 32 KB)</t>
  </si>
  <si>
    <t>Download file (ODS, 37 KB)</t>
  </si>
  <si>
    <t>Download file (ODS, 43 KB)</t>
  </si>
  <si>
    <t>Download file (ODS, 33 KB)</t>
  </si>
  <si>
    <t>Download file (ODS, 41 KB)</t>
  </si>
  <si>
    <t>Download file (ODS, 34 KB)</t>
  </si>
  <si>
    <t>Download file (ODS, 199 KB)</t>
  </si>
  <si>
    <t>Download file (ODS, 57 KB)</t>
  </si>
  <si>
    <t>Download file (ODS, 58 KB)</t>
  </si>
  <si>
    <t>Download file (ODS, 190 KB)</t>
  </si>
  <si>
    <t>Download file (ODS, 246 KB)</t>
  </si>
  <si>
    <t>Download file (ODS, 129 KB)</t>
  </si>
  <si>
    <t>Download file (ODS, 80 KB)</t>
  </si>
  <si>
    <t>Download file (ODS, 52 KB)</t>
  </si>
  <si>
    <t>Download file (ODS, 53 KB)</t>
  </si>
  <si>
    <t>Download file (ODS, 12 KB)</t>
  </si>
  <si>
    <t>Download file (ODS, 51 KB)</t>
  </si>
  <si>
    <t>Download file (ODS, 63 KB)</t>
  </si>
  <si>
    <t>Download file (ODS, 258 KB)</t>
  </si>
  <si>
    <t>Download file (ODS, 68 KB)</t>
  </si>
  <si>
    <t>Download file (ODS, 75 KB)</t>
  </si>
  <si>
    <t>Download file (ODS, 54 KB)</t>
  </si>
  <si>
    <t>Download file (ODS, 178 KB)</t>
  </si>
  <si>
    <t>Download file (ODS, 35 KB)</t>
  </si>
  <si>
    <t>Download file (ODS, 167 KB)</t>
  </si>
  <si>
    <t>Download file (ODS, 50 KB)</t>
  </si>
  <si>
    <t>Download file (ODS, 104 KB)</t>
  </si>
  <si>
    <t>Download file (ODS, 98 KB)</t>
  </si>
  <si>
    <t>Download file (ODS, 48 KB)</t>
  </si>
  <si>
    <t>Download file (ODS, 141 KB)</t>
  </si>
  <si>
    <t>Download file (ODS, 65 KB)</t>
  </si>
  <si>
    <t>Download file (ODS, 102 KB)</t>
  </si>
  <si>
    <t>Download file (ODS, 64 KB)</t>
  </si>
  <si>
    <t>Download file (ODS, 235 KB)</t>
  </si>
  <si>
    <t>Download file (ODS, 301 KB)</t>
  </si>
  <si>
    <t>Download file (ODS, 38 KB)</t>
  </si>
  <si>
    <t>Download file (ODS, 20 KB)</t>
  </si>
  <si>
    <t>Download file (ODS, 10 KB)</t>
  </si>
  <si>
    <t>Download file (ODS, 11 KB)</t>
  </si>
  <si>
    <t>Download file (ODS, 13 KB)</t>
  </si>
  <si>
    <t>Download file (ODS, 136 KB)</t>
  </si>
  <si>
    <t>Download file (ODS, 130 KB)</t>
  </si>
  <si>
    <t>Download file (ODS, 198 KB)</t>
  </si>
  <si>
    <t>Download file (ODS, 19 KB)</t>
  </si>
  <si>
    <t>Download file (ODS, 15 KB)</t>
  </si>
  <si>
    <t>Download file (ODS, 16 KB)</t>
  </si>
  <si>
    <t>Download file (ODS, 14 KB)</t>
  </si>
  <si>
    <t>Download file (ODS, 109 KB)</t>
  </si>
  <si>
    <t>Download file (ODS, 56 KB)</t>
  </si>
  <si>
    <t>Download file (ODS, 119 KB)</t>
  </si>
  <si>
    <t>Download file (ODS, 17 KB)</t>
  </si>
  <si>
    <t>Download file (ODS, 18 KB)</t>
  </si>
  <si>
    <t>Download file (ODS, 311 KB)</t>
  </si>
  <si>
    <t>Download file (ODS, 243 KB)</t>
  </si>
  <si>
    <t>Download file (ODS, 82 KB)</t>
  </si>
  <si>
    <t>Download file (ODS, 107 KB)</t>
  </si>
  <si>
    <t>Download file (ODS, 61 KB)</t>
  </si>
  <si>
    <t>Download file (ODS, 105 KB)</t>
  </si>
  <si>
    <t>Download file (ODS, 90 KB)</t>
  </si>
  <si>
    <t>Download file (ODS, 84 KB)</t>
  </si>
  <si>
    <t>Download file (ODS, 93 KB)</t>
  </si>
  <si>
    <t>Download file (ODS, 142 KB)</t>
  </si>
  <si>
    <t>Download file (ODS, 191 KB)</t>
  </si>
  <si>
    <t>Download file (ODS, 263 KB)</t>
  </si>
  <si>
    <t>Download file (ODS, 393 KB)</t>
  </si>
  <si>
    <t>Download file (ODS, 717 KB)</t>
  </si>
  <si>
    <t>Download file (ODS, 101 KB)</t>
  </si>
  <si>
    <t>Download file (ODS, 587 KB)</t>
  </si>
  <si>
    <t>Download file (ODS, 240 KB)</t>
  </si>
  <si>
    <t>Download file (ODS, 152 KB)</t>
  </si>
  <si>
    <t>Download file (ODS, 398 KB)</t>
  </si>
  <si>
    <t>Download file (ODS, 155 KB)</t>
  </si>
  <si>
    <t>Download file (ODS, 123 KB)</t>
  </si>
  <si>
    <t>Download file (Excel, 39 KB)</t>
  </si>
  <si>
    <t>Download file (Excel, 46 KB)</t>
  </si>
  <si>
    <t>Download file (Excel, 168 KB)</t>
  </si>
  <si>
    <t>Download file (Excel, 163 KB)</t>
  </si>
  <si>
    <t>Download file (Excel, 157 KB)</t>
  </si>
  <si>
    <t>Download file (Excel, 158 KB)</t>
  </si>
  <si>
    <t>Download file (Excel, 162 KB)</t>
  </si>
  <si>
    <t>Download file (Excel, 160 KB)</t>
  </si>
  <si>
    <t>Download file (Excel, 159 KB)</t>
  </si>
  <si>
    <t>Download file (Excel, 174 KB)</t>
  </si>
  <si>
    <t>Download file (Excel, 160KB)</t>
  </si>
  <si>
    <t>Download file (Excel, 161 KB)</t>
  </si>
  <si>
    <t>Download file (Excel, 166 KB)</t>
  </si>
  <si>
    <t>Download file (Excel, 156 KB)</t>
  </si>
  <si>
    <t>Download file (Excel, 155 KB)</t>
  </si>
  <si>
    <t>Download file (Zip, 1.3 MB)</t>
  </si>
  <si>
    <t>Download file (Zip, 1.2 MB)</t>
  </si>
  <si>
    <t>Download file (Zip, 2.0 MB)</t>
  </si>
  <si>
    <t>Download file (Zip, 5.2 MB)</t>
  </si>
  <si>
    <t>Download file (Zip, 9.9 MB)</t>
  </si>
  <si>
    <t>Download file (Zip, 9.1 MB)</t>
  </si>
  <si>
    <t xml:space="preserve">The relevant tables will be listed, along with information on the geography for which the table is available. </t>
  </si>
  <si>
    <t>Tables listed can be accessed by selecting the link in 'Access data' in column F.</t>
  </si>
  <si>
    <t>theme table on working age households accommodation type tenure car or van availability household composition dependent children provision of unpaid care long term health problem or disability hrp religion or religion brought up in ethnic group hrp national identity classification 1 community background ethnicity household reference person nationality</t>
  </si>
  <si>
    <t>tenure by national identity classification 1 nationality</t>
  </si>
  <si>
    <t>selected occupation by national identity classification 1 nationality</t>
  </si>
  <si>
    <t>unadjusted capital value by national identity classification 1 nationality</t>
  </si>
  <si>
    <t>national identity by urban rural classification nationality</t>
  </si>
  <si>
    <t>selected religion by national identity classification 1 nationality</t>
  </si>
  <si>
    <t>highest level of qualification by national identity by age by sex qualifications nationality</t>
  </si>
  <si>
    <t>national identity classification 1 nationality</t>
  </si>
  <si>
    <t>national identity classification 2 nationality</t>
  </si>
  <si>
    <t>proficiency in irish by households with dependent children language</t>
  </si>
  <si>
    <t>theme table on proficiency in english school census schoolchildren schoolchild language</t>
  </si>
  <si>
    <t>country of birth by year of most recent arrival in northern ireland by proficiency in english born outside northern ireland language</t>
  </si>
  <si>
    <t>parent households with children by economic activity of parents child employment economically active economically inactive</t>
  </si>
  <si>
    <t>economic activity by highest level of qualification qualifications economically active economically inactive</t>
  </si>
  <si>
    <t>economic activity by religion or religion brought up in by single year of age by sex community background economically active economically inactive</t>
  </si>
  <si>
    <t>economic activity by age by sex economically active economically inactive</t>
  </si>
  <si>
    <t>country of birth by economic activity economically active economically inactive</t>
  </si>
  <si>
    <t>economic activity by age economically active economically inactive</t>
  </si>
  <si>
    <t>economic activity by long term health problem or disability by age by sex economically active economically inactive</t>
  </si>
  <si>
    <t>ethnic group by provision of unpaid care by economic activity by sex ethnicity economically active economically inactive</t>
  </si>
  <si>
    <t>households with a person with a long term health problem or disability by their age by number of carers in household by their economic activity economically active economically inactive</t>
  </si>
  <si>
    <t>religion includes main protestant denominations by provision of unpaid care by economic activity by sex economically active economically inactive</t>
  </si>
  <si>
    <t>economic activity by household size by age by sex economically active economically inactive</t>
  </si>
  <si>
    <t>working age households by combined economic activity status economically active economically inactive</t>
  </si>
  <si>
    <t>economic activity of usual residents in households aged 16 to 64 economically active economically inactive</t>
  </si>
  <si>
    <t>economic activity of usual residents aged 65 and over economically active economically inactive</t>
  </si>
  <si>
    <t>economic activity by religion by age by sex economically active economically inactive</t>
  </si>
  <si>
    <t>household composition by number of parents by family status by economic activity neets economically active economically inactive</t>
  </si>
  <si>
    <t>highest level of qualifications by family status by economic activity qualification neets economically active economically inactive</t>
  </si>
  <si>
    <t>long term health problem or disability by family status by economic activity neets economically active economically inactive</t>
  </si>
  <si>
    <t>country of birth by year of most recent arrival in northern ireland by economic activity born outside northern ireland economically active economically inactive</t>
  </si>
  <si>
    <t>type of long term condition by economic activity by age economically active economically inactive</t>
  </si>
  <si>
    <t>economic activity and dependent children of hrps dependent child hrp household reference person economically active economically inactive</t>
  </si>
  <si>
    <t>economic activity by long term health problem or disability by age economically active economically inactive</t>
  </si>
  <si>
    <t>economic activity by highest level of qualification by long term health problem or disability by sex qualifications economically active economically inactive</t>
  </si>
  <si>
    <t>economic activity usual residents aged 65 and over economically active economically inactive</t>
  </si>
  <si>
    <t>marital or civil partnership status by economic activity economically active economically inactive</t>
  </si>
  <si>
    <t>economic activity by long term health problem or disability economically active economically inactive</t>
  </si>
  <si>
    <t>economic activity by provision of unpaid care economically active economically inactive</t>
  </si>
  <si>
    <t>economic activity full time students economically active economically inactive</t>
  </si>
  <si>
    <t>economic activity by single year of age economically active economically inactive</t>
  </si>
  <si>
    <t>economic activity by religion by sex economically active economically inactive</t>
  </si>
  <si>
    <t>economic activity by voluntary work economically active economically inactive</t>
  </si>
  <si>
    <t>highest level of qualification by economic activity by age qualifications economically active economically inactive</t>
  </si>
  <si>
    <t>selected country of birth by economic activity economically active economically inactive</t>
  </si>
  <si>
    <t>economic activity economically active economically inactive</t>
  </si>
  <si>
    <t>economic activity by ethnicity ethnic group economically active economically inactive</t>
  </si>
  <si>
    <t>hrps with dependent children whose birth parents were not living in household children household reference person hrp ethnic group ethnicity religion brought up in community background marital status civil partnership married same sex economic activity ns-sec national statistics socio-economic classification unpaid care provision of unpaid care health long term health problem disability kinship care economically active economically inactive</t>
  </si>
  <si>
    <t>headcount and household estimates for settlements headcounts settlement 2015</t>
  </si>
  <si>
    <t>postcode districts population and household counts postcodes</t>
  </si>
  <si>
    <t>economic activity by age for selected settlement 2015 economically active economically inactive settlements</t>
  </si>
  <si>
    <t>highest level of qualification for selected settlement 2015 qualifications settlements</t>
  </si>
  <si>
    <t>working in the republic of ireland roi by industry manufacturing detail sic</t>
  </si>
  <si>
    <t>industry by main language english chinese mandarin cantonese employment sic</t>
  </si>
  <si>
    <t>industry by employment status sic</t>
  </si>
  <si>
    <t>industry 2 digit by employment status by hours worked sic</t>
  </si>
  <si>
    <t>industry by hours worked by sex sic</t>
  </si>
  <si>
    <t>country of birth by year of most recent arrival in northern ireland by industry born outside northern ireland sic</t>
  </si>
  <si>
    <t>type of long term condition by industry of employment or former industry of employment by economic activity economically active economically inactive sic</t>
  </si>
  <si>
    <t>country of birth by industry sic</t>
  </si>
  <si>
    <t>industry by country of birth sic</t>
  </si>
  <si>
    <t>highest level of qualification by industry by country of birth qualifications sic</t>
  </si>
  <si>
    <t>industry by age by sex sic</t>
  </si>
  <si>
    <t>industry of employment sic</t>
  </si>
  <si>
    <t>living in belfast city council and working elsewhere by industry sic</t>
  </si>
  <si>
    <t>living in belfast city region and working elsewhere by industry sic</t>
  </si>
  <si>
    <t>highest level of qualification by industry workplace population qualifications sic</t>
  </si>
  <si>
    <t>industry by age workplace population sic</t>
  </si>
  <si>
    <t>living in lgd2014 and working elsewhere by industry sic</t>
  </si>
  <si>
    <t>working in lgd2014 and living elsewhere by industry sic</t>
  </si>
  <si>
    <t>economic activity by highest level of qualification by industry manufacturing detail qualifications economically active economically inactive sic</t>
  </si>
  <si>
    <t>economic activity by industry 2 digit economically active economically inactive sic</t>
  </si>
  <si>
    <t>ethnicity by selected industry of employment ethnic group sic</t>
  </si>
  <si>
    <t>industry of employment full detail sic</t>
  </si>
  <si>
    <t>industry of employment 8 categories sic</t>
  </si>
  <si>
    <t>selected industry by selected occupation barristers judges solicitors sic soc</t>
  </si>
  <si>
    <t>selected occupation by selected country of birth lesotho health professionals soc</t>
  </si>
  <si>
    <t>working in the republic of ireland roi by occupation minor groups soc</t>
  </si>
  <si>
    <t>landlords by age occupation soc</t>
  </si>
  <si>
    <t>landlords by sex occupation soc</t>
  </si>
  <si>
    <t>landlords by dependent children occupation soc</t>
  </si>
  <si>
    <t>landlords by ethnic group occupation ethnicity soc</t>
  </si>
  <si>
    <t>landlords by general health occupation soc</t>
  </si>
  <si>
    <t>landlords by long term health problem or disability occupation soc</t>
  </si>
  <si>
    <t>landlords by marital and civil partnership status occupation married same sex soc</t>
  </si>
  <si>
    <t>occupation by religion or religion brought up in community background soc</t>
  </si>
  <si>
    <t>highest level of qualification by industry by occupation qualifications sic soc</t>
  </si>
  <si>
    <t>occupation 3 digit by employment status by hours worked soc</t>
  </si>
  <si>
    <t>occupation by industry sic soc</t>
  </si>
  <si>
    <t>industry by occupation by employment status males sic soc</t>
  </si>
  <si>
    <t>industry by occupation by employment status females sic soc</t>
  </si>
  <si>
    <t>occupation by sex soc</t>
  </si>
  <si>
    <t>country of birth by year of most recent arrival in northern ireland by occupation born outside northern ireland soc</t>
  </si>
  <si>
    <t>type of long term condition by occupation or former occupation by economic activity economically active economically inactive soc</t>
  </si>
  <si>
    <t>selected occupation by religion or religion brought up in by national identity classification 1 community background nationality soc</t>
  </si>
  <si>
    <t>industry by occupation males sic soc</t>
  </si>
  <si>
    <t>industry by occupation females sic soc</t>
  </si>
  <si>
    <t>selected occupation by sex soc</t>
  </si>
  <si>
    <t>family status by occupation soc</t>
  </si>
  <si>
    <t>parent status by occupation soc</t>
  </si>
  <si>
    <t>theme table on legal professionals occupation soc</t>
  </si>
  <si>
    <t>occupation by country of birth soc</t>
  </si>
  <si>
    <t>occupation 2 digit by industry 2 digit sic soc</t>
  </si>
  <si>
    <t>occupation 3 digit by industry sic soc</t>
  </si>
  <si>
    <t>occupation by location of usual residence soc</t>
  </si>
  <si>
    <t>highest level of qualification by occupation by country of birth qualifications soc</t>
  </si>
  <si>
    <t>occupation by industry by country of birth sic soc</t>
  </si>
  <si>
    <t>occupation by age by sex soc</t>
  </si>
  <si>
    <t>working in belfast city council and living elsewhere by industry occupation sic soc</t>
  </si>
  <si>
    <t>working in belfast city region and living elsewhere by industry occupation sic soc</t>
  </si>
  <si>
    <t>highest level of qualification by occupation workplace population qualifications soc</t>
  </si>
  <si>
    <t>occupation by age workplace population soc</t>
  </si>
  <si>
    <t>industry by occupation workplace population sic soc</t>
  </si>
  <si>
    <t>selected occupation by sex fire service officers soc</t>
  </si>
  <si>
    <t>selected country of birth by selected occupation soc</t>
  </si>
  <si>
    <t>selected occupation by religion or religion brought up in by age by sex community background soc</t>
  </si>
  <si>
    <t>economic activity by occupation 3 digit economically active economically inactive soc</t>
  </si>
  <si>
    <t>selected occupation soc</t>
  </si>
  <si>
    <t>occupation by selected country of birth soc</t>
  </si>
  <si>
    <t>occupation 3 digit by industry workplace population sic soc</t>
  </si>
  <si>
    <t>occupation 4 digit soc</t>
  </si>
  <si>
    <t>occupation 2 digit by highest level of qualification qualifications soc</t>
  </si>
  <si>
    <t>household composition by selected occupation by age soc</t>
  </si>
  <si>
    <t>occupation by highest level of qualification age and urban rural classification qualifications soc</t>
  </si>
  <si>
    <t>selected occupation by religion or religion brought up in community background soc</t>
  </si>
  <si>
    <t>selected occupation by national identity classification 2 nationality soc</t>
  </si>
  <si>
    <t>occupation 4 digit by sex soc</t>
  </si>
  <si>
    <t>occupation 4 digit by age band soc</t>
  </si>
  <si>
    <t>highest level of qualification by selected occupations farmer farmers farm workers occupation soc qualifications</t>
  </si>
  <si>
    <t>highest level of qualification by religion or religion brought up in economically active qualifications catholic protestant qualifications</t>
  </si>
  <si>
    <t>highest level of qualification by occupation by country of birth by year of most recent arrival in northern ireland born outside northern ireland soc qualifications</t>
  </si>
  <si>
    <t>highest level of qualification by residence type tenure qualifications</t>
  </si>
  <si>
    <t>qualifications and students qualification</t>
  </si>
  <si>
    <t>Download file (Zip, 405 KB)</t>
  </si>
  <si>
    <t>Download file (Zip, 79 KB)</t>
  </si>
  <si>
    <t>Download file (Zip, 76 KB)</t>
  </si>
  <si>
    <t>Download file (Zip, 383 KB)</t>
  </si>
  <si>
    <t>Download file (Zip, 68 KB)</t>
  </si>
  <si>
    <t>Download file (Zip, 75 KB)</t>
  </si>
  <si>
    <t>Download file (Zip, 69 KB)</t>
  </si>
  <si>
    <t>2011 Census: Commissioned Tables</t>
  </si>
  <si>
    <t>This spreadsheet contains descriptions of all commissioned tables from the 2011 Census. You can view a list of all the tables, in table identifier order, by selecting 'List of Tables' tab.</t>
  </si>
  <si>
    <t>Download file (Zip, 100 KB)</t>
  </si>
  <si>
    <t>CT0596NI</t>
  </si>
  <si>
    <t>CT0597NI</t>
  </si>
  <si>
    <t>Religion combination within couple partnerships</t>
  </si>
  <si>
    <t>Distance Travelled to Work (DEA2014)</t>
  </si>
  <si>
    <t xml:space="preserve">distance travelled to work dea2014 distance travelled place to work </t>
  </si>
  <si>
    <t>religion combination within couple partnerships family</t>
  </si>
  <si>
    <t>Download file (Excel, 167 KB)</t>
  </si>
  <si>
    <t>https://www.nisra.gov.uk/system/files/statistics/census-2011-commissioned-table-ct0596ni.xlsx</t>
  </si>
  <si>
    <t>CT0598NI</t>
  </si>
  <si>
    <t>Religion or religion brought up in (expanded classification)</t>
  </si>
  <si>
    <t>religion or religion brought up in expanded classification community background</t>
  </si>
  <si>
    <t>Download file (Excel, 86 KB)</t>
  </si>
  <si>
    <t>CT0599NI</t>
  </si>
  <si>
    <t>CT0600NI</t>
  </si>
  <si>
    <t>General health (2 categories) by sex by age (20 categories)</t>
  </si>
  <si>
    <t>general health sex age</t>
  </si>
  <si>
    <t>long-term health problem or disability sex age</t>
  </si>
  <si>
    <t>Download file (Excel, 122 KB)</t>
  </si>
  <si>
    <t>CT0601NI</t>
  </si>
  <si>
    <t>Racial equality by usual resident characteristics</t>
  </si>
  <si>
    <t>racial equality usual resident characteristics</t>
  </si>
  <si>
    <t>Northern Ireland, District Electoral Area 2014, Local Government District 2014, Parliamentary Constituency 2024, Health and Social Care Trust, Urban Rural</t>
  </si>
  <si>
    <t>CT0602NI</t>
  </si>
  <si>
    <t>CT0603NI</t>
  </si>
  <si>
    <t>CT0604NI</t>
  </si>
  <si>
    <t>CT0605NI</t>
  </si>
  <si>
    <t>CT0606NI</t>
  </si>
  <si>
    <t>CT0607NI</t>
  </si>
  <si>
    <t>Long-Term Health Problem or Disability (2 categories) by Sex by Age (20 categories)</t>
  </si>
  <si>
    <t>Provision of Unpaid Care by Sex, Highest Level of Qualifications and Age Band</t>
  </si>
  <si>
    <t>Provision of Unpaid Care by Sex, Industry of Employment and Age Band</t>
  </si>
  <si>
    <t>Provision of Unpaid Care by Sex, Long-Term Health Problem or Disability and Age Band</t>
  </si>
  <si>
    <t>Provision of Unpaid Care by Sex, General Health and Age Band</t>
  </si>
  <si>
    <t>Provision of Unpaid Care by Sex, Ethnic Group and Age Band</t>
  </si>
  <si>
    <t>provision of unpaid care sex industry of employment age band</t>
  </si>
  <si>
    <t>provision of unpaid care sex long-term health problem or disability age band</t>
  </si>
  <si>
    <t>provision of unpaid care sex general health age band</t>
  </si>
  <si>
    <t>provision of unpaid care sex ethnic group ethnicity age band</t>
  </si>
  <si>
    <t>provision of unpaid care sex highest level of qualifications qualification age band</t>
  </si>
  <si>
    <t>Provision of Unpaid Care by Sex, Marital and Civil Partnership Status and Age Band</t>
  </si>
  <si>
    <t>provision of unpaid care sex marital and civil partnership status age band</t>
  </si>
  <si>
    <t>Download file (Excel, 119 KB)</t>
  </si>
  <si>
    <t>Download file (Excel, 120 KB)</t>
  </si>
  <si>
    <t>Download file (Excel, 109 KB)</t>
  </si>
  <si>
    <t>Download file (Excel, 105 KB)</t>
  </si>
  <si>
    <t>Download file (Excel, 113 KB)</t>
  </si>
  <si>
    <t>CT0608NI</t>
  </si>
  <si>
    <t>CT0609NI</t>
  </si>
  <si>
    <t>CT0610NI</t>
  </si>
  <si>
    <t>Economic activity of usual residents aged 16-64 years in a Communal Establishment</t>
  </si>
  <si>
    <t>economic activity of usual residents aged 16-64 years in a communal establishment economically active economically inactive</t>
  </si>
  <si>
    <t>All usual residents aged 16 - 64 years in Communal Establishments</t>
  </si>
  <si>
    <t>Download file (Excel, 88 KB)</t>
  </si>
  <si>
    <t>Households</t>
  </si>
  <si>
    <t>households</t>
  </si>
  <si>
    <t>Data Zone, Super Data Zone</t>
  </si>
  <si>
    <t>Usual resident population</t>
  </si>
  <si>
    <t>usual resident population</t>
  </si>
  <si>
    <t>CT0611NI</t>
  </si>
  <si>
    <t>CT0612NI</t>
  </si>
  <si>
    <t>CT0613NI</t>
  </si>
  <si>
    <t>CT0614NI</t>
  </si>
  <si>
    <t>Usual resident population by residence type, households, and average household size</t>
  </si>
  <si>
    <t>usual resident population by residence type households and average household size</t>
  </si>
  <si>
    <t>Settlement 2015</t>
  </si>
  <si>
    <t>All usual residents, All households</t>
  </si>
  <si>
    <t>Country of birth (full detail) by sex</t>
  </si>
  <si>
    <t>country of birth (full detail) by sex</t>
  </si>
  <si>
    <t>National Statistics Socio-economic Classification (NS-SeC) of Household Reference Person (HRP) by tenure</t>
  </si>
  <si>
    <t>Lone parents aged 16 to 74 by sex and dependent child in family indicator</t>
  </si>
  <si>
    <t>lone parents aged 16 to 74 by sex and dependent child in family indicator</t>
  </si>
  <si>
    <t>All lone parents aged 16 to 74</t>
  </si>
  <si>
    <t>long term health problem or disability by ns-sec by age by sex national statistics socio economic classification</t>
  </si>
  <si>
    <t>general health by ns-sec by age by sex national statistics socio economic classification</t>
  </si>
  <si>
    <t>ns-sec by voluntary work national statistics socio economic classification</t>
  </si>
  <si>
    <t>average household size by national statistics socio economic group ns-sec</t>
  </si>
  <si>
    <t>national statistics socio-economic classification ns-sec of household reference person hrp by tenure</t>
  </si>
  <si>
    <t>All household reference persons (HRPs) aged 16 to 74</t>
  </si>
  <si>
    <t>Alternatively, you can identify tables of interest by entering the topics of interest (for example, age, ethnic group) in cells B6-B9.</t>
  </si>
  <si>
    <t>Households with a Person with a Long-Term Health Problem or Disability by their Age by Number of Carers in Household by their Economic Activity</t>
  </si>
  <si>
    <t>https://www.nisra.gov.uk/system/files/statistics/2025-05/census-2011-commissioned-table-ct0597ni-v2.xlsx</t>
  </si>
  <si>
    <t>https://www.nisra.gov.uk/system/files/statistics/2025-05/census-2011-commissioned-table-ct0598ni-v2.xlsx</t>
  </si>
  <si>
    <t>https://www.nisra.gov.uk/system/files/statistics/2025-05/census-2011-commissioned-table-ct0599ni-v2.xlsx</t>
  </si>
  <si>
    <t>https://www.nisra.gov.uk/system/files/statistics/2025-05/census-2011-commissioned-table-ct0600ni-v2.xlsx</t>
  </si>
  <si>
    <t>https://www.nisra.gov.uk/system/files/statistics/2025-05/census-2011-commissioned-table-ct0601ni-v2.xlsx</t>
  </si>
  <si>
    <t>https://www.nisra.gov.uk/system/files/statistics/2025-05/census-2011-commissioned-table-ct0602ni-v2.xlsx</t>
  </si>
  <si>
    <t>https://www.nisra.gov.uk/system/files/statistics/2025-05/census-2011-commissioned-table-ct0603ni-v2.xlsx</t>
  </si>
  <si>
    <t>https://www.nisra.gov.uk/system/files/statistics/2025-05/census-2011-commissioned-table-ct0604ni-v2.xlsx</t>
  </si>
  <si>
    <t>https://www.nisra.gov.uk/system/files/statistics/2025-05/census-2011-commissioned-table-ct0605ni-v2.xlsx</t>
  </si>
  <si>
    <t>https://www.nisra.gov.uk/system/files/statistics/2025-05/census-2011-commissioned-table-ct0606ni-v2.xlsx</t>
  </si>
  <si>
    <t>https://www.nisra.gov.uk/system/files/statistics/2025-05/census-2011-commissioned-table-ct0607ni-v2.xlsx</t>
  </si>
  <si>
    <t>https://www.nisra.gov.uk/system/files/statistics/2025-05/census-2011-commissioned-table-ct0608ni-v2.xlsx</t>
  </si>
  <si>
    <t>https://www.nisra.gov.uk/system/files/statistics/2025-05/census-2011-commissioned-table-ct0609ni-v2.xlsx</t>
  </si>
  <si>
    <t>https://www.nisra.gov.uk/system/files/statistics/2025-05/census-2011-commissioned-table-ct0610ni-v2.xlsx</t>
  </si>
  <si>
    <t>https://www.nisra.gov.uk/system/files/statistics/2025-05/census-2011-commissioned-table-ct0611ni-v2.xlsx</t>
  </si>
  <si>
    <t>https://www.nisra.gov.uk/system/files/statistics/2025-05/census-2011-commissioned-table-ct0612ni-v2.xlsx</t>
  </si>
  <si>
    <t>https://www.nisra.gov.uk/system/files/statistics/2025-05/census-2011-commissioned-table-ct0613ni-v2.xlsx</t>
  </si>
  <si>
    <t>https://www.nisra.gov.uk/system/files/statistics/2025-05/census-2011-commissioned-table-ct0614ni-v2.xlsx</t>
  </si>
  <si>
    <t>Download file (Excel, 172 KB)</t>
  </si>
  <si>
    <t>Download file (Excel, 110 KB)</t>
  </si>
  <si>
    <t>Download file (Excel, 221 KB)</t>
  </si>
  <si>
    <t>Download file (Excel, 224 KB)</t>
  </si>
  <si>
    <t>Download file (Excel, 127 KB)</t>
  </si>
  <si>
    <t>Download file (Excel, 101 KB)</t>
  </si>
  <si>
    <t>Download file (Excel, 100 KB)</t>
  </si>
  <si>
    <t>This document will be updated as commissioned tables are published. Last updated on 16 May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</si>
</sst>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quot; &quot;#,##0&quot; &quot;;&quot;-&quot;#,##0&quot; &quot;;&quot; - &quot;;&quot; &quot;@&quot; &quot;"/>
    <numFmt numFmtId="165" formatCode="[$-809]General"/>
    <numFmt numFmtId="166" formatCode="mmm\-yyyy"/>
  </numFmts>
  <fonts count="30">
    <font>
      <sz val="10"/>
      <name val="Arial"/>
    </font>
    <font>
      <sz val="12"/>
      <color theme="1"/>
      <name val="Arial"/>
      <family val="2"/>
    </font>
    <font>
      <sz val="12"/>
      <color theme="1"/>
      <name val="Arial"/>
      <family val="2"/>
    </font>
    <font>
      <sz val="12"/>
      <color theme="1"/>
      <name val="Arial"/>
      <family val="2"/>
    </font>
    <font>
      <sz val="12"/>
      <color theme="1"/>
      <name val="Arial"/>
      <family val="2"/>
    </font>
    <font>
      <sz val="10"/>
      <name val="Arial"/>
      <family val="2"/>
    </font>
    <font>
      <b/>
      <sz val="10"/>
      <name val="Arial"/>
      <family val="2"/>
    </font>
    <font>
      <b/>
      <i/>
      <sz val="10"/>
      <name val="Arial"/>
      <family val="2"/>
    </font>
    <font>
      <sz val="8"/>
      <name val="Arial"/>
      <family val="2"/>
    </font>
    <font>
      <u/>
      <sz val="10"/>
      <color theme="10"/>
      <name val="Arial"/>
      <family val="2"/>
    </font>
    <font>
      <b/>
      <sz val="8"/>
      <name val="Arial"/>
      <family val="2"/>
    </font>
    <font>
      <b/>
      <sz val="12"/>
      <color indexed="9"/>
      <name val="Arial"/>
      <family val="2"/>
    </font>
    <font>
      <sz val="12"/>
      <name val="Arial"/>
      <family val="2"/>
    </font>
    <font>
      <b/>
      <sz val="12"/>
      <name val="Arial"/>
      <family val="2"/>
    </font>
    <font>
      <u/>
      <sz val="12"/>
      <color theme="10"/>
      <name val="Arial"/>
      <family val="2"/>
    </font>
    <font>
      <sz val="12"/>
      <name val="Antique Olive"/>
      <family val="2"/>
    </font>
    <font>
      <b/>
      <i/>
      <sz val="12"/>
      <name val="Arial"/>
      <family val="2"/>
    </font>
    <font>
      <sz val="10"/>
      <color rgb="FF000000"/>
      <name val="Arial"/>
      <family val="2"/>
    </font>
    <font>
      <u/>
      <sz val="10"/>
      <color rgb="FF0000FF"/>
      <name val="Arial"/>
      <family val="2"/>
    </font>
    <font>
      <sz val="11"/>
      <color rgb="FF000000"/>
      <name val="Calibri"/>
      <family val="2"/>
    </font>
    <font>
      <sz val="8"/>
      <color rgb="FF000000"/>
      <name val="Arial"/>
      <family val="2"/>
    </font>
    <font>
      <b/>
      <sz val="8"/>
      <color rgb="FF000000"/>
      <name val="Arial"/>
      <family val="2"/>
    </font>
    <font>
      <sz val="12"/>
      <color rgb="FF363636"/>
      <name val="Arial"/>
      <family val="2"/>
    </font>
    <font>
      <sz val="12"/>
      <color theme="1"/>
      <name val="Arial"/>
      <family val="2"/>
    </font>
    <font>
      <sz val="12"/>
      <color rgb="FF000000"/>
      <name val="Arial"/>
      <family val="2"/>
    </font>
    <font>
      <b/>
      <sz val="15"/>
      <color theme="3"/>
      <name val="Calibri"/>
      <family val="2"/>
      <scheme val="minor"/>
    </font>
    <font>
      <b/>
      <sz val="15"/>
      <color theme="0"/>
      <name val="Arial"/>
      <family val="2"/>
    </font>
    <font>
      <b/>
      <sz val="15"/>
      <name val="Arial"/>
      <family val="2"/>
    </font>
    <font>
      <b/>
      <sz val="12"/>
      <color rgb="FF212121"/>
      <name val="Arial"/>
      <family val="2"/>
    </font>
    <font>
      <b/>
      <sz val="12"/>
      <color rgb="FFED0000"/>
      <name val="Arial"/>
      <family val="2"/>
    </font>
  </fonts>
  <fills count="6">
    <fill>
      <patternFill patternType="none"/>
    </fill>
    <fill>
      <patternFill patternType="gray125"/>
    </fill>
    <fill>
      <patternFill patternType="solid">
        <fgColor indexed="22"/>
        <bgColor indexed="64"/>
      </patternFill>
    </fill>
    <fill>
      <patternFill patternType="solid">
        <fgColor rgb="FF6E2585"/>
        <bgColor indexed="64"/>
      </patternFill>
    </fill>
    <fill>
      <patternFill patternType="solid">
        <fgColor theme="0"/>
        <bgColor indexed="64"/>
      </patternFill>
    </fill>
    <fill>
      <patternFill patternType="solid">
        <fgColor rgb="FF00A3A6"/>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s>
  <cellStyleXfs count="14">
    <xf numFmtId="0" fontId="0" fillId="0" borderId="0"/>
    <xf numFmtId="0" fontId="9" fillId="0" borderId="0" applyNumberFormat="0" applyFill="0" applyBorder="0" applyAlignment="0" applyProtection="0">
      <alignment vertical="top"/>
      <protection locked="0"/>
    </xf>
    <xf numFmtId="0" fontId="10" fillId="0" borderId="0">
      <alignment horizontal="left"/>
    </xf>
    <xf numFmtId="0" fontId="10" fillId="0" borderId="0">
      <alignment horizontal="center" vertical="center" wrapText="1"/>
    </xf>
    <xf numFmtId="0" fontId="5" fillId="0" borderId="0"/>
    <xf numFmtId="0" fontId="17" fillId="0" borderId="0"/>
    <xf numFmtId="164" fontId="17" fillId="0" borderId="0" applyFont="0" applyFill="0" applyBorder="0" applyAlignment="0" applyProtection="0"/>
    <xf numFmtId="0" fontId="18" fillId="0" borderId="0" applyNumberFormat="0" applyFill="0" applyBorder="0" applyAlignment="0" applyProtection="0"/>
    <xf numFmtId="164" fontId="19" fillId="0" borderId="0" applyFont="0" applyFill="0" applyBorder="0" applyAlignment="0" applyProtection="0"/>
    <xf numFmtId="0" fontId="19" fillId="0" borderId="0"/>
    <xf numFmtId="165" fontId="20" fillId="0" borderId="0" applyBorder="0" applyProtection="0">
      <alignment horizontal="right"/>
    </xf>
    <xf numFmtId="165" fontId="21" fillId="0" borderId="0" applyBorder="0" applyProtection="0">
      <alignment horizontal="right"/>
    </xf>
    <xf numFmtId="165" fontId="20" fillId="0" borderId="0" applyBorder="0" applyProtection="0">
      <alignment horizontal="right"/>
    </xf>
    <xf numFmtId="0" fontId="25" fillId="0" borderId="0" applyNumberFormat="0" applyFill="0" applyAlignment="0" applyProtection="0"/>
  </cellStyleXfs>
  <cellXfs count="72">
    <xf numFmtId="0" fontId="0" fillId="0" borderId="0" xfId="0"/>
    <xf numFmtId="0" fontId="6" fillId="0" borderId="0" xfId="0" applyFont="1"/>
    <xf numFmtId="0" fontId="0" fillId="0" borderId="0" xfId="0" applyAlignment="1">
      <alignment vertical="top" wrapText="1"/>
    </xf>
    <xf numFmtId="0" fontId="0" fillId="0" borderId="0" xfId="0" applyAlignment="1">
      <alignment vertical="top"/>
    </xf>
    <xf numFmtId="0" fontId="7" fillId="0" borderId="0" xfId="0" applyFont="1"/>
    <xf numFmtId="0" fontId="6" fillId="0" borderId="0" xfId="0" applyFont="1" applyAlignment="1">
      <alignment wrapText="1"/>
    </xf>
    <xf numFmtId="0" fontId="0" fillId="0" borderId="0" xfId="0" applyAlignment="1">
      <alignment wrapText="1"/>
    </xf>
    <xf numFmtId="0" fontId="7" fillId="0" borderId="0" xfId="0" applyFont="1" applyAlignment="1">
      <alignment wrapText="1"/>
    </xf>
    <xf numFmtId="0" fontId="12" fillId="0" borderId="0" xfId="0" applyFont="1"/>
    <xf numFmtId="0" fontId="12" fillId="0" borderId="1" xfId="0" applyFont="1" applyBorder="1" applyAlignment="1">
      <alignment vertical="center"/>
    </xf>
    <xf numFmtId="0" fontId="12" fillId="0" borderId="1" xfId="0" applyFont="1" applyBorder="1" applyAlignment="1">
      <alignment vertical="center" wrapText="1"/>
    </xf>
    <xf numFmtId="0" fontId="13" fillId="0" borderId="0" xfId="0" applyFont="1" applyAlignment="1">
      <alignment vertical="center"/>
    </xf>
    <xf numFmtId="0" fontId="12" fillId="0" borderId="0" xfId="0" applyFont="1" applyAlignment="1">
      <alignment vertical="center"/>
    </xf>
    <xf numFmtId="0" fontId="13" fillId="0" borderId="0" xfId="0" applyFont="1" applyAlignment="1">
      <alignment horizontal="center" vertical="center"/>
    </xf>
    <xf numFmtId="0" fontId="13" fillId="2" borderId="1" xfId="0" applyFont="1" applyFill="1" applyBorder="1" applyAlignment="1">
      <alignment vertical="center"/>
    </xf>
    <xf numFmtId="0" fontId="13" fillId="2" borderId="1" xfId="0" applyFont="1" applyFill="1" applyBorder="1" applyAlignment="1">
      <alignment horizontal="center" vertical="center" wrapText="1"/>
    </xf>
    <xf numFmtId="0" fontId="12" fillId="2" borderId="1" xfId="0" applyFont="1" applyFill="1" applyBorder="1" applyAlignment="1">
      <alignment vertical="center"/>
    </xf>
    <xf numFmtId="0" fontId="15" fillId="0" borderId="1" xfId="0" applyFont="1" applyBorder="1" applyAlignment="1">
      <alignment horizontal="left" vertical="center" wrapText="1"/>
    </xf>
    <xf numFmtId="0" fontId="12" fillId="0" borderId="1" xfId="0" applyFont="1" applyBorder="1" applyAlignment="1">
      <alignment horizontal="left" vertical="center" wrapText="1"/>
    </xf>
    <xf numFmtId="0" fontId="16" fillId="0" borderId="3" xfId="0" applyFont="1" applyBorder="1" applyAlignment="1">
      <alignment vertical="center"/>
    </xf>
    <xf numFmtId="0" fontId="12" fillId="0" borderId="2" xfId="0" applyFont="1" applyBorder="1" applyAlignment="1">
      <alignment vertical="center"/>
    </xf>
    <xf numFmtId="0" fontId="12" fillId="0" borderId="4" xfId="3" applyFont="1" applyBorder="1" applyAlignment="1">
      <alignment vertical="center" wrapText="1"/>
    </xf>
    <xf numFmtId="0" fontId="12" fillId="0" borderId="3" xfId="0" applyFont="1" applyBorder="1" applyAlignment="1">
      <alignment vertical="center"/>
    </xf>
    <xf numFmtId="0" fontId="12" fillId="0" borderId="1" xfId="4" applyFont="1" applyBorder="1" applyAlignment="1">
      <alignment vertical="center" wrapText="1"/>
    </xf>
    <xf numFmtId="0" fontId="12" fillId="0" borderId="5" xfId="4" applyFont="1" applyBorder="1" applyAlignment="1">
      <alignment vertical="center" wrapText="1"/>
    </xf>
    <xf numFmtId="0" fontId="12" fillId="0" borderId="6" xfId="0" applyFont="1" applyBorder="1" applyAlignment="1">
      <alignment horizontal="left" vertical="center" wrapText="1"/>
    </xf>
    <xf numFmtId="0" fontId="12" fillId="0" borderId="0" xfId="0" applyFont="1" applyAlignment="1">
      <alignment horizontal="center"/>
    </xf>
    <xf numFmtId="0" fontId="12" fillId="0" borderId="0" xfId="0" applyFont="1" applyAlignment="1">
      <alignment horizontal="center" vertical="center"/>
    </xf>
    <xf numFmtId="0" fontId="14" fillId="0" borderId="1" xfId="1" applyFont="1" applyBorder="1" applyAlignment="1" applyProtection="1">
      <alignment horizontal="center" vertical="center"/>
    </xf>
    <xf numFmtId="0" fontId="13" fillId="2" borderId="1" xfId="0" applyFont="1" applyFill="1" applyBorder="1" applyAlignment="1">
      <alignment vertical="center" wrapText="1"/>
    </xf>
    <xf numFmtId="0" fontId="11" fillId="3" borderId="1" xfId="0" applyFont="1" applyFill="1" applyBorder="1" applyAlignment="1">
      <alignment horizontal="center" vertical="center" wrapText="1"/>
    </xf>
    <xf numFmtId="0" fontId="11" fillId="3" borderId="1" xfId="0" applyFont="1" applyFill="1" applyBorder="1" applyAlignment="1">
      <alignment vertical="center" wrapText="1"/>
    </xf>
    <xf numFmtId="0" fontId="12" fillId="0" borderId="1" xfId="0" applyFont="1" applyBorder="1" applyAlignment="1">
      <alignment horizontal="left" vertical="center"/>
    </xf>
    <xf numFmtId="0" fontId="22" fillId="0" borderId="0" xfId="0" applyFont="1" applyAlignment="1">
      <alignment vertical="center"/>
    </xf>
    <xf numFmtId="0" fontId="23" fillId="0" borderId="1" xfId="0" applyFont="1" applyBorder="1" applyAlignment="1">
      <alignment vertical="center"/>
    </xf>
    <xf numFmtId="0" fontId="23" fillId="0" borderId="1" xfId="0" applyFont="1" applyBorder="1" applyAlignment="1">
      <alignment vertical="center" wrapText="1"/>
    </xf>
    <xf numFmtId="0" fontId="23" fillId="0" borderId="1" xfId="4" applyFont="1" applyBorder="1" applyAlignment="1">
      <alignment vertical="center" wrapText="1"/>
    </xf>
    <xf numFmtId="0" fontId="24" fillId="0" borderId="1" xfId="4" applyFont="1" applyBorder="1" applyAlignment="1">
      <alignment vertical="center" wrapText="1"/>
    </xf>
    <xf numFmtId="0" fontId="12" fillId="0" borderId="0" xfId="0" applyFont="1" applyAlignment="1">
      <alignment vertical="center" wrapText="1"/>
    </xf>
    <xf numFmtId="0" fontId="11" fillId="3" borderId="0" xfId="0" applyFont="1" applyFill="1"/>
    <xf numFmtId="0" fontId="26" fillId="3" borderId="0" xfId="13" applyFont="1" applyFill="1" applyAlignment="1"/>
    <xf numFmtId="0" fontId="11" fillId="3" borderId="1" xfId="0" applyFont="1" applyFill="1" applyBorder="1" applyAlignment="1">
      <alignment horizontal="left" vertical="center" wrapText="1"/>
    </xf>
    <xf numFmtId="0" fontId="11" fillId="3" borderId="1" xfId="0" applyFont="1" applyFill="1" applyBorder="1" applyAlignment="1">
      <alignment horizontal="left" vertical="center"/>
    </xf>
    <xf numFmtId="0" fontId="23" fillId="0" borderId="2" xfId="0" applyFont="1" applyBorder="1" applyAlignment="1">
      <alignment vertical="center" wrapText="1"/>
    </xf>
    <xf numFmtId="0" fontId="12" fillId="0" borderId="2" xfId="0" applyFont="1" applyBorder="1" applyAlignment="1">
      <alignment vertical="center" wrapText="1"/>
    </xf>
    <xf numFmtId="0" fontId="12" fillId="0" borderId="6" xfId="0" applyFont="1" applyBorder="1" applyAlignment="1">
      <alignment vertical="center"/>
    </xf>
    <xf numFmtId="0" fontId="27" fillId="0" borderId="0" xfId="13" applyFont="1" applyAlignment="1" applyProtection="1">
      <alignment vertical="center"/>
    </xf>
    <xf numFmtId="0" fontId="12" fillId="4" borderId="1" xfId="0" applyFont="1" applyFill="1" applyBorder="1" applyAlignment="1">
      <alignment horizontal="left" vertical="center"/>
    </xf>
    <xf numFmtId="0" fontId="12" fillId="0" borderId="0" xfId="0" applyFont="1" applyAlignment="1">
      <alignment horizontal="left" vertical="center"/>
    </xf>
    <xf numFmtId="0" fontId="4" fillId="0" borderId="2" xfId="0" applyFont="1" applyBorder="1" applyAlignment="1">
      <alignment vertical="center" wrapText="1"/>
    </xf>
    <xf numFmtId="0" fontId="3" fillId="0" borderId="1" xfId="0" applyFont="1" applyBorder="1" applyAlignment="1">
      <alignment vertical="center"/>
    </xf>
    <xf numFmtId="0" fontId="3" fillId="0" borderId="1" xfId="0" applyFont="1" applyBorder="1" applyAlignment="1">
      <alignment vertical="center" wrapText="1"/>
    </xf>
    <xf numFmtId="0" fontId="3" fillId="0" borderId="2" xfId="0" applyFont="1" applyBorder="1" applyAlignment="1">
      <alignment vertical="center" wrapText="1"/>
    </xf>
    <xf numFmtId="166" fontId="12" fillId="0" borderId="1" xfId="0" applyNumberFormat="1" applyFont="1" applyBorder="1" applyAlignment="1">
      <alignment vertical="center"/>
    </xf>
    <xf numFmtId="166" fontId="12" fillId="0" borderId="1" xfId="0" applyNumberFormat="1" applyFont="1" applyBorder="1" applyAlignment="1">
      <alignment horizontal="center" vertical="center" wrapText="1"/>
    </xf>
    <xf numFmtId="166" fontId="13" fillId="0" borderId="1" xfId="0" applyNumberFormat="1" applyFont="1" applyBorder="1" applyAlignment="1">
      <alignment horizontal="center" vertical="center" wrapText="1"/>
    </xf>
    <xf numFmtId="166" fontId="23" fillId="0" borderId="1" xfId="0" applyNumberFormat="1" applyFont="1" applyBorder="1" applyAlignment="1">
      <alignment horizontal="center" vertical="center" wrapText="1"/>
    </xf>
    <xf numFmtId="166" fontId="23" fillId="0" borderId="1" xfId="0" applyNumberFormat="1" applyFont="1" applyBorder="1" applyAlignment="1">
      <alignment horizontal="center" vertical="center"/>
    </xf>
    <xf numFmtId="166" fontId="12" fillId="0" borderId="1" xfId="0" applyNumberFormat="1" applyFont="1" applyBorder="1" applyAlignment="1">
      <alignment horizontal="center" vertical="center"/>
    </xf>
    <xf numFmtId="166" fontId="11" fillId="3" borderId="1" xfId="0" applyNumberFormat="1" applyFont="1" applyFill="1" applyBorder="1" applyAlignment="1">
      <alignment vertical="center" wrapText="1"/>
    </xf>
    <xf numFmtId="166" fontId="12" fillId="0" borderId="1" xfId="0" applyNumberFormat="1" applyFont="1" applyBorder="1" applyAlignment="1">
      <alignment horizontal="right" vertical="center"/>
    </xf>
    <xf numFmtId="166" fontId="12" fillId="0" borderId="1" xfId="0" applyNumberFormat="1" applyFont="1" applyBorder="1" applyAlignment="1">
      <alignment horizontal="right" vertical="center" wrapText="1"/>
    </xf>
    <xf numFmtId="166" fontId="12" fillId="0" borderId="6" xfId="0" applyNumberFormat="1" applyFont="1" applyBorder="1" applyAlignment="1">
      <alignment horizontal="right" vertical="center"/>
    </xf>
    <xf numFmtId="0" fontId="12" fillId="0" borderId="1" xfId="0" applyFont="1" applyBorder="1" applyAlignment="1">
      <alignment wrapText="1"/>
    </xf>
    <xf numFmtId="166" fontId="13" fillId="0" borderId="1" xfId="0" applyNumberFormat="1" applyFont="1" applyBorder="1" applyAlignment="1">
      <alignment horizontal="right" vertical="center" wrapText="1"/>
    </xf>
    <xf numFmtId="166" fontId="23" fillId="0" borderId="1" xfId="0" applyNumberFormat="1" applyFont="1" applyBorder="1" applyAlignment="1">
      <alignment horizontal="right" vertical="center" wrapText="1"/>
    </xf>
    <xf numFmtId="166" fontId="23" fillId="0" borderId="1" xfId="0" applyNumberFormat="1" applyFont="1" applyBorder="1" applyAlignment="1">
      <alignment horizontal="right" vertical="center"/>
    </xf>
    <xf numFmtId="166" fontId="3" fillId="0" borderId="1" xfId="0" applyNumberFormat="1" applyFont="1" applyBorder="1" applyAlignment="1">
      <alignment horizontal="right" vertical="center"/>
    </xf>
    <xf numFmtId="0" fontId="2" fillId="0" borderId="2" xfId="0" applyFont="1" applyBorder="1" applyAlignment="1">
      <alignment vertical="center" wrapText="1"/>
    </xf>
    <xf numFmtId="0" fontId="1" fillId="0" borderId="1" xfId="0" applyFont="1" applyBorder="1" applyAlignment="1">
      <alignment vertical="center" wrapText="1"/>
    </xf>
    <xf numFmtId="0" fontId="28" fillId="5" borderId="1" xfId="0" applyFont="1" applyFill="1" applyBorder="1" applyAlignment="1">
      <alignment horizontal="left" vertical="center"/>
    </xf>
    <xf numFmtId="0" fontId="29" fillId="0" borderId="0" xfId="0" applyFont="1" applyAlignment="1">
      <alignment vertical="center"/>
    </xf>
  </cellXfs>
  <cellStyles count="14">
    <cellStyle name="Comma [0] 2" xfId="6" xr:uid="{00000000-0005-0000-0000-000000000000}"/>
    <cellStyle name="Comma [0] 3" xfId="8" xr:uid="{00000000-0005-0000-0000-000001000000}"/>
    <cellStyle name="Heading 1" xfId="13" builtinId="16" customBuiltin="1"/>
    <cellStyle name="Hyperlink" xfId="1" builtinId="8"/>
    <cellStyle name="Hyperlink 2" xfId="7" xr:uid="{00000000-0005-0000-0000-000004000000}"/>
    <cellStyle name="Normal" xfId="0" builtinId="0"/>
    <cellStyle name="Normal 2" xfId="5" xr:uid="{00000000-0005-0000-0000-000006000000}"/>
    <cellStyle name="Normal 3" xfId="9" xr:uid="{00000000-0005-0000-0000-000007000000}"/>
    <cellStyle name="Normal_Metadata2" xfId="4" xr:uid="{00000000-0005-0000-0000-000008000000}"/>
    <cellStyle name="Style1" xfId="2" xr:uid="{00000000-0005-0000-0000-000009000000}"/>
    <cellStyle name="Style3" xfId="3" xr:uid="{00000000-0005-0000-0000-00000A000000}"/>
    <cellStyle name="Style5" xfId="10" xr:uid="{00000000-0005-0000-0000-00000B000000}"/>
    <cellStyle name="Style6" xfId="11" xr:uid="{00000000-0005-0000-0000-00000C000000}"/>
    <cellStyle name="Style7" xfId="12" xr:uid="{00000000-0005-0000-0000-00000D000000}"/>
  </cellStyles>
  <dxfs count="0"/>
  <tableStyles count="0" defaultTableStyle="TableStyleMedium9" defaultPivotStyle="PivotStyleLight16"/>
  <colors>
    <mruColors>
      <color rgb="FF00A3A6"/>
      <color rgb="FF6E2585"/>
      <color rgb="FFD4BEDA"/>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2"/>
  <sheetViews>
    <sheetView tabSelected="1" zoomScaleNormal="100" workbookViewId="0">
      <pane ySplit="11" topLeftCell="A12" activePane="bottomLeft" state="frozen"/>
      <selection pane="bottomLeft"/>
    </sheetView>
  </sheetViews>
  <sheetFormatPr defaultColWidth="9.08984375" defaultRowHeight="15.5"/>
  <cols>
    <col min="1" max="1" width="12.36328125" style="8" customWidth="1"/>
    <col min="2" max="2" width="78.453125" style="8" customWidth="1"/>
    <col min="3" max="3" width="38.453125" style="8" customWidth="1"/>
    <col min="4" max="4" width="49.08984375" style="8" customWidth="1"/>
    <col min="5" max="5" width="16.36328125" style="8" bestFit="1" customWidth="1"/>
    <col min="6" max="6" width="30.453125" style="26" bestFit="1" customWidth="1"/>
    <col min="7" max="7" width="8.08984375" style="8" customWidth="1"/>
    <col min="8" max="9" width="9.08984375" style="8" hidden="1" customWidth="1"/>
    <col min="10" max="16384" width="9.08984375" style="8"/>
  </cols>
  <sheetData>
    <row r="1" spans="1:22" ht="19">
      <c r="A1" s="40" t="s">
        <v>2804</v>
      </c>
      <c r="B1" s="39"/>
      <c r="C1" s="39"/>
      <c r="D1" s="39"/>
      <c r="E1" s="39"/>
      <c r="F1" s="39"/>
    </row>
    <row r="2" spans="1:22">
      <c r="A2" s="12" t="s">
        <v>2805</v>
      </c>
    </row>
    <row r="3" spans="1:22">
      <c r="A3" s="12" t="s">
        <v>2885</v>
      </c>
    </row>
    <row r="4" spans="1:22" ht="15.65" customHeight="1">
      <c r="A4" s="8" t="s">
        <v>2662</v>
      </c>
      <c r="B4" s="38"/>
      <c r="C4" s="38"/>
      <c r="D4" s="38"/>
    </row>
    <row r="5" spans="1:22">
      <c r="A5" s="8" t="s">
        <v>2663</v>
      </c>
      <c r="B5" s="38"/>
      <c r="C5" s="38"/>
      <c r="D5" s="38"/>
    </row>
    <row r="6" spans="1:22" s="48" customFormat="1" ht="20.149999999999999" customHeight="1">
      <c r="A6" s="70" t="s">
        <v>255</v>
      </c>
      <c r="B6" s="47"/>
      <c r="V6" s="48" t="str">
        <f>LOWER(B6)</f>
        <v/>
      </c>
    </row>
    <row r="7" spans="1:22" s="48" customFormat="1" ht="20.149999999999999" customHeight="1">
      <c r="A7" s="70" t="s">
        <v>256</v>
      </c>
      <c r="B7" s="47"/>
      <c r="V7" s="48" t="str">
        <f>LOWER(B7)</f>
        <v/>
      </c>
    </row>
    <row r="8" spans="1:22" s="48" customFormat="1" ht="20.149999999999999" customHeight="1">
      <c r="A8" s="70" t="s">
        <v>257</v>
      </c>
      <c r="B8" s="47"/>
      <c r="V8" s="48" t="str">
        <f>LOWER(B8)</f>
        <v/>
      </c>
    </row>
    <row r="9" spans="1:22" s="48" customFormat="1" ht="20.149999999999999" customHeight="1">
      <c r="A9" s="70" t="s">
        <v>191</v>
      </c>
      <c r="B9" s="47"/>
      <c r="V9" s="48" t="str">
        <f>LOWER(B9)</f>
        <v/>
      </c>
    </row>
    <row r="10" spans="1:22" s="12" customFormat="1" ht="15.65" customHeight="1">
      <c r="A10" s="71" t="s">
        <v>2912</v>
      </c>
      <c r="F10" s="27"/>
    </row>
    <row r="11" spans="1:22" ht="31">
      <c r="A11" s="41" t="s">
        <v>83</v>
      </c>
      <c r="B11" s="41" t="s">
        <v>99</v>
      </c>
      <c r="C11" s="42" t="s">
        <v>184</v>
      </c>
      <c r="D11" s="42" t="str">
        <f>'List of tables'!F3</f>
        <v>Table Population</v>
      </c>
      <c r="E11" s="30" t="s">
        <v>100</v>
      </c>
      <c r="F11" s="30" t="s">
        <v>2540</v>
      </c>
    </row>
    <row r="12" spans="1:22" ht="31" customHeight="1">
      <c r="A12" s="31" t="str">
        <f>IF(ISNA(VLOOKUP((ROW(A12)-11),'List of tables'!$A$4:$G$998,2,FALSE))," ",VLOOKUP((ROW(A12)-11),'List of tables'!$A$4:$G$998,2,FALSE))</f>
        <v>CT0001NI</v>
      </c>
      <c r="B12" s="10" t="str">
        <f>IF(ISNA(VLOOKUP((ROW(B12)-11),'List of tables'!$A$4:$G$998,3,FALSE))," ",VLOOKUP((ROW(B12)-11),'List of tables'!$A$4:$G$998,3,FALSE))</f>
        <v>Usually Resident Population by four broad age bands and sex</v>
      </c>
      <c r="C12" s="10" t="str">
        <f>IF(ISNA(VLOOKUP((ROW(C12)-11),'List of tables'!$A$4:$G$998,5,FALSE))," ",VLOOKUP((ROW(C12)-11),'List of tables'!$A$4:$G$998,5,FALSE))</f>
        <v>Local Government District (2014)</v>
      </c>
      <c r="D12" s="10" t="str">
        <f>IF(ISNA(VLOOKUP((ROW(D12)-11),'List of tables'!$A$4:$G$998,6,FALSE))," ",VLOOKUP((ROW(D12)-11),'List of tables'!$A$4:$G$998,6,FALSE))</f>
        <v>All usual residents</v>
      </c>
      <c r="E12" s="59">
        <f>IF(ISNA(VLOOKUP((ROW(E12)-11),'List of tables'!$A$4:$G$998,7,FALSE))," ",VLOOKUP((ROW(E12)-11),'List of tables'!$A$4:$G$998,7,FALSE))</f>
        <v>41541</v>
      </c>
      <c r="F12" s="28" t="str">
        <f>IF(LEN(H12)&lt;10,"",HYPERLINK(H12,I12))</f>
        <v>Download file (ODS, 30 KB)</v>
      </c>
      <c r="H12" s="12" t="str">
        <f>IF(ISNA(VLOOKUP((ROW(H12)-11),'List of tables'!$A$4:$I$998,9,FALSE))," ",VLOOKUP((ROW(H12)-11),'List of tables'!$A$4:$I$998,9,FALSE))</f>
        <v>https://datavis.nisra.gov.uk/census/2011/census-2011-commissioned-table-ct0001ni.ods</v>
      </c>
      <c r="I12" s="12" t="str">
        <f>IF(ISNA(VLOOKUP((ROW(I12)-11),'List of tables'!$A$4:$I$998,8,FALSE))," ",VLOOKUP((ROW(I12)-11),'List of tables'!$A$4:$I$998,8,FALSE))</f>
        <v>Download file (ODS, 30 KB)</v>
      </c>
    </row>
    <row r="13" spans="1:22" ht="31" customHeight="1">
      <c r="A13" s="31" t="str">
        <f>IF(ISNA(VLOOKUP((ROW(A13)-11),'List of tables'!$A$4:$G$998,2,FALSE))," ",VLOOKUP((ROW(A13)-11),'List of tables'!$A$4:$G$998,2,FALSE))</f>
        <v>CT0002NI</v>
      </c>
      <c r="B13" s="10" t="str">
        <f>IF(ISNA(VLOOKUP((ROW(B13)-11),'List of tables'!$A$4:$G$998,3,FALSE))," ",VLOOKUP((ROW(B13)-11),'List of tables'!$A$4:$G$998,3,FALSE))</f>
        <v>Marital and Civil Partnership Status by Age by Sex</v>
      </c>
      <c r="C13" s="10" t="str">
        <f>IF(ISNA(VLOOKUP((ROW(C13)-11),'List of tables'!$A$4:$G$998,5,FALSE))," ",VLOOKUP((ROW(C13)-11),'List of tables'!$A$4:$G$998,5,FALSE))</f>
        <v>Northern Ireland</v>
      </c>
      <c r="D13" s="10" t="str">
        <f>IF(ISNA(VLOOKUP((ROW(D13)-11),'List of tables'!$A$4:$G$998,6,FALSE))," ",VLOOKUP((ROW(D13)-11),'List of tables'!$A$4:$G$998,6,FALSE))</f>
        <v>All usual residents aged 16 and over</v>
      </c>
      <c r="E13" s="59">
        <f>IF(ISNA(VLOOKUP((ROW(E13)-11),'List of tables'!$A$4:$G$998,7,FALSE))," ",VLOOKUP((ROW(E13)-11),'List of tables'!$A$4:$G$998,7,FALSE))</f>
        <v>41543</v>
      </c>
      <c r="F13" s="28" t="str">
        <f t="shared" ref="F13:F76" si="0">IF(LEN(H13)&lt;10,"",HYPERLINK(H13,I13))</f>
        <v>Download file (ODS, 39 KB)</v>
      </c>
      <c r="H13" s="12" t="str">
        <f>IF(ISNA(VLOOKUP((ROW(H13)-11),'List of tables'!$A$4:$I$998,9,FALSE))," ",VLOOKUP((ROW(H13)-11),'List of tables'!$A$4:$I$998,9,FALSE))</f>
        <v>https://datavis.nisra.gov.uk/census/2011/census-2011-commissioned-table-ct0002ni.ods</v>
      </c>
      <c r="I13" s="12" t="str">
        <f>IF(ISNA(VLOOKUP((ROW(I13)-11),'List of tables'!$A$4:$I$998,8,FALSE))," ",VLOOKUP((ROW(I13)-11),'List of tables'!$A$4:$I$998,8,FALSE))</f>
        <v>Download file (ODS, 39 KB)</v>
      </c>
    </row>
    <row r="14" spans="1:22" ht="31" customHeight="1">
      <c r="A14" s="31" t="str">
        <f>IF(ISNA(VLOOKUP((ROW(A14)-11),'List of tables'!$A$4:$G$998,2,FALSE))," ",VLOOKUP((ROW(A14)-11),'List of tables'!$A$4:$G$998,2,FALSE))</f>
        <v>CT0003NI</v>
      </c>
      <c r="B14" s="10" t="str">
        <f>IF(ISNA(VLOOKUP((ROW(B14)-11),'List of tables'!$A$4:$G$998,3,FALSE))," ",VLOOKUP((ROW(B14)-11),'List of tables'!$A$4:$G$998,3,FALSE))</f>
        <v>Country of Birth</v>
      </c>
      <c r="C14" s="10" t="str">
        <f>IF(ISNA(VLOOKUP((ROW(C14)-11),'List of tables'!$A$4:$G$998,5,FALSE))," ",VLOOKUP((ROW(C14)-11),'List of tables'!$A$4:$G$998,5,FALSE))</f>
        <v>Northern Ireland</v>
      </c>
      <c r="D14" s="10" t="str">
        <f>IF(ISNA(VLOOKUP((ROW(D14)-11),'List of tables'!$A$4:$G$998,6,FALSE))," ",VLOOKUP((ROW(D14)-11),'List of tables'!$A$4:$G$998,6,FALSE))</f>
        <v>All usual residents aged 16 to 74 in employment</v>
      </c>
      <c r="E14" s="59">
        <f>IF(ISNA(VLOOKUP((ROW(E14)-11),'List of tables'!$A$4:$G$998,7,FALSE))," ",VLOOKUP((ROW(E14)-11),'List of tables'!$A$4:$G$998,7,FALSE))</f>
        <v>41606</v>
      </c>
      <c r="F14" s="28" t="str">
        <f t="shared" si="0"/>
        <v>Download file (ODS, 24 KB)</v>
      </c>
      <c r="H14" s="12" t="str">
        <f>IF(ISNA(VLOOKUP((ROW(H14)-11),'List of tables'!$A$4:$I$998,9,FALSE))," ",VLOOKUP((ROW(H14)-11),'List of tables'!$A$4:$I$998,9,FALSE))</f>
        <v>https://datavis.nisra.gov.uk/census/2011/census-2011-commissioned-table-ct0003ni.ods</v>
      </c>
      <c r="I14" s="12" t="str">
        <f>IF(ISNA(VLOOKUP((ROW(I14)-11),'List of tables'!$A$4:$I$998,8,FALSE))," ",VLOOKUP((ROW(I14)-11),'List of tables'!$A$4:$I$998,8,FALSE))</f>
        <v>Download file (ODS, 24 KB)</v>
      </c>
    </row>
    <row r="15" spans="1:22" ht="31" customHeight="1">
      <c r="A15" s="31" t="str">
        <f>IF(ISNA(VLOOKUP((ROW(A15)-11),'List of tables'!$A$4:$G$998,2,FALSE))," ",VLOOKUP((ROW(A15)-11),'List of tables'!$A$4:$G$998,2,FALSE))</f>
        <v>CT0004NI</v>
      </c>
      <c r="B15" s="10" t="str">
        <f>IF(ISNA(VLOOKUP((ROW(B15)-11),'List of tables'!$A$4:$G$998,3,FALSE))," ",VLOOKUP((ROW(B15)-11),'List of tables'!$A$4:$G$998,3,FALSE))</f>
        <v>Religion - Number of Muslims</v>
      </c>
      <c r="C15" s="10" t="str">
        <f>IF(ISNA(VLOOKUP((ROW(C15)-11),'List of tables'!$A$4:$G$998,5,FALSE))," ",VLOOKUP((ROW(C15)-11),'List of tables'!$A$4:$G$998,5,FALSE))</f>
        <v>Assembly Area</v>
      </c>
      <c r="D15" s="10" t="str">
        <f>IF(ISNA(VLOOKUP((ROW(D15)-11),'List of tables'!$A$4:$G$998,6,FALSE))," ",VLOOKUP((ROW(D15)-11),'List of tables'!$A$4:$G$998,6,FALSE))</f>
        <v>All usual residents</v>
      </c>
      <c r="E15" s="59">
        <f>IF(ISNA(VLOOKUP((ROW(E15)-11),'List of tables'!$A$4:$G$998,7,FALSE))," ",VLOOKUP((ROW(E15)-11),'List of tables'!$A$4:$G$998,7,FALSE))</f>
        <v>41606</v>
      </c>
      <c r="F15" s="28" t="str">
        <f t="shared" si="0"/>
        <v>Download file (ODS, 25 KB)</v>
      </c>
      <c r="H15" s="12" t="str">
        <f>IF(ISNA(VLOOKUP((ROW(H15)-11),'List of tables'!$A$4:$I$998,9,FALSE))," ",VLOOKUP((ROW(H15)-11),'List of tables'!$A$4:$I$998,9,FALSE))</f>
        <v>https://datavis.nisra.gov.uk/census/2011/census-2011-commissioned-table-ct0004ni.ods</v>
      </c>
      <c r="I15" s="12" t="str">
        <f>IF(ISNA(VLOOKUP((ROW(I15)-11),'List of tables'!$A$4:$I$998,8,FALSE))," ",VLOOKUP((ROW(I15)-11),'List of tables'!$A$4:$I$998,8,FALSE))</f>
        <v>Download file (ODS, 25 KB)</v>
      </c>
    </row>
    <row r="16" spans="1:22" ht="31" customHeight="1">
      <c r="A16" s="31" t="str">
        <f>IF(ISNA(VLOOKUP((ROW(A16)-11),'List of tables'!$A$4:$G$998,2,FALSE))," ",VLOOKUP((ROW(A16)-11),'List of tables'!$A$4:$G$998,2,FALSE))</f>
        <v>CT0005NI</v>
      </c>
      <c r="B16" s="10" t="str">
        <f>IF(ISNA(VLOOKUP((ROW(B16)-11),'List of tables'!$A$4:$G$998,3,FALSE))," ",VLOOKUP((ROW(B16)-11),'List of tables'!$A$4:$G$998,3,FALSE))</f>
        <v>Type of Family</v>
      </c>
      <c r="C16" s="10" t="str">
        <f>IF(ISNA(VLOOKUP((ROW(C16)-11),'List of tables'!$A$4:$G$998,5,FALSE))," ",VLOOKUP((ROW(C16)-11),'List of tables'!$A$4:$G$998,5,FALSE))</f>
        <v>Northern Ireland</v>
      </c>
      <c r="D16" s="10" t="str">
        <f>IF(ISNA(VLOOKUP((ROW(D16)-11),'List of tables'!$A$4:$G$998,6,FALSE))," ",VLOOKUP((ROW(D16)-11),'List of tables'!$A$4:$G$998,6,FALSE))</f>
        <v>All families</v>
      </c>
      <c r="E16" s="59">
        <f>IF(ISNA(VLOOKUP((ROW(E16)-11),'List of tables'!$A$4:$G$998,7,FALSE))," ",VLOOKUP((ROW(E16)-11),'List of tables'!$A$4:$G$998,7,FALSE))</f>
        <v>41610</v>
      </c>
      <c r="F16" s="28" t="str">
        <f t="shared" si="0"/>
        <v>Download file (ODS, 23 KB)</v>
      </c>
      <c r="H16" s="12" t="str">
        <f>IF(ISNA(VLOOKUP((ROW(H16)-11),'List of tables'!$A$4:$I$998,9,FALSE))," ",VLOOKUP((ROW(H16)-11),'List of tables'!$A$4:$I$998,9,FALSE))</f>
        <v>https://datavis.nisra.gov.uk/census/2011/census-2011-commissioned-table-ct0005ni.ods</v>
      </c>
      <c r="I16" s="12" t="str">
        <f>IF(ISNA(VLOOKUP((ROW(I16)-11),'List of tables'!$A$4:$I$998,8,FALSE))," ",VLOOKUP((ROW(I16)-11),'List of tables'!$A$4:$I$998,8,FALSE))</f>
        <v>Download file (ODS, 23 KB)</v>
      </c>
    </row>
    <row r="17" spans="1:9" ht="31" customHeight="1">
      <c r="A17" s="31" t="str">
        <f>IF(ISNA(VLOOKUP((ROW(A17)-11),'List of tables'!$A$4:$G$998,2,FALSE))," ",VLOOKUP((ROW(A17)-11),'List of tables'!$A$4:$G$998,2,FALSE))</f>
        <v>CT0006NI</v>
      </c>
      <c r="B17" s="10" t="str">
        <f>IF(ISNA(VLOOKUP((ROW(B17)-11),'List of tables'!$A$4:$G$998,3,FALSE))," ",VLOOKUP((ROW(B17)-11),'List of tables'!$A$4:$G$998,3,FALSE))</f>
        <v>General Health by Long-Term Health Problem or Disability by Age by Sex by Type of Communal Establishment</v>
      </c>
      <c r="C17" s="10" t="str">
        <f>IF(ISNA(VLOOKUP((ROW(C17)-11),'List of tables'!$A$4:$G$998,5,FALSE))," ",VLOOKUP((ROW(C17)-11),'List of tables'!$A$4:$G$998,5,FALSE))</f>
        <v>Northern Ireland</v>
      </c>
      <c r="D17" s="10" t="str">
        <f>IF(ISNA(VLOOKUP((ROW(D17)-11),'List of tables'!$A$4:$G$998,6,FALSE))," ",VLOOKUP((ROW(D17)-11),'List of tables'!$A$4:$G$998,6,FALSE))</f>
        <v>All usual residents in communal establishments (excluding staff and their families)</v>
      </c>
      <c r="E17" s="59">
        <f>IF(ISNA(VLOOKUP((ROW(E17)-11),'List of tables'!$A$4:$G$998,7,FALSE))," ",VLOOKUP((ROW(E17)-11),'List of tables'!$A$4:$G$998,7,FALSE))</f>
        <v>41662</v>
      </c>
      <c r="F17" s="28" t="str">
        <f t="shared" si="0"/>
        <v>Download file (ODS, 39 KB)</v>
      </c>
      <c r="H17" s="12" t="str">
        <f>IF(ISNA(VLOOKUP((ROW(H17)-11),'List of tables'!$A$4:$I$998,9,FALSE))," ",VLOOKUP((ROW(H17)-11),'List of tables'!$A$4:$I$998,9,FALSE))</f>
        <v>https://datavis.nisra.gov.uk/census/2011/census-2011-commissioned-table-ct0006ni.ods</v>
      </c>
      <c r="I17" s="12" t="str">
        <f>IF(ISNA(VLOOKUP((ROW(I17)-11),'List of tables'!$A$4:$I$998,8,FALSE))," ",VLOOKUP((ROW(I17)-11),'List of tables'!$A$4:$I$998,8,FALSE))</f>
        <v>Download file (ODS, 39 KB)</v>
      </c>
    </row>
    <row r="18" spans="1:9" ht="31" customHeight="1">
      <c r="A18" s="31" t="str">
        <f>IF(ISNA(VLOOKUP((ROW(A18)-11),'List of tables'!$A$4:$G$998,2,FALSE))," ",VLOOKUP((ROW(A18)-11),'List of tables'!$A$4:$G$998,2,FALSE))</f>
        <v>CT0007NI</v>
      </c>
      <c r="B18" s="10" t="str">
        <f>IF(ISNA(VLOOKUP((ROW(B18)-11),'List of tables'!$A$4:$G$998,3,FALSE))," ",VLOOKUP((ROW(B18)-11),'List of tables'!$A$4:$G$998,3,FALSE))</f>
        <v>Knowledge of Irish by Long-Term Health Problem or Disability</v>
      </c>
      <c r="C18" s="10" t="str">
        <f>IF(ISNA(VLOOKUP((ROW(C18)-11),'List of tables'!$A$4:$G$998,5,FALSE))," ",VLOOKUP((ROW(C18)-11),'List of tables'!$A$4:$G$998,5,FALSE))</f>
        <v>Northern Ireland</v>
      </c>
      <c r="D18" s="10" t="str">
        <f>IF(ISNA(VLOOKUP((ROW(D18)-11),'List of tables'!$A$4:$G$998,6,FALSE))," ",VLOOKUP((ROW(D18)-11),'List of tables'!$A$4:$G$998,6,FALSE))</f>
        <v>All usual residents aged 3 and over</v>
      </c>
      <c r="E18" s="59">
        <f>IF(ISNA(VLOOKUP((ROW(E18)-11),'List of tables'!$A$4:$G$998,7,FALSE))," ",VLOOKUP((ROW(E18)-11),'List of tables'!$A$4:$G$998,7,FALSE))</f>
        <v>41669</v>
      </c>
      <c r="F18" s="28" t="str">
        <f t="shared" si="0"/>
        <v>Download file (ODS, 26 KB)</v>
      </c>
      <c r="H18" s="12" t="str">
        <f>IF(ISNA(VLOOKUP((ROW(H18)-11),'List of tables'!$A$4:$I$998,9,FALSE))," ",VLOOKUP((ROW(H18)-11),'List of tables'!$A$4:$I$998,9,FALSE))</f>
        <v>https://datavis.nisra.gov.uk/census/2011/census-2011-commissioned-table-ct0007ni.ods</v>
      </c>
      <c r="I18" s="12" t="str">
        <f>IF(ISNA(VLOOKUP((ROW(I18)-11),'List of tables'!$A$4:$I$998,8,FALSE))," ",VLOOKUP((ROW(I18)-11),'List of tables'!$A$4:$I$998,8,FALSE))</f>
        <v>Download file (ODS, 26 KB)</v>
      </c>
    </row>
    <row r="19" spans="1:9" ht="31" customHeight="1">
      <c r="A19" s="31" t="str">
        <f>IF(ISNA(VLOOKUP((ROW(A19)-11),'List of tables'!$A$4:$G$998,2,FALSE))," ",VLOOKUP((ROW(A19)-11),'List of tables'!$A$4:$G$998,2,FALSE))</f>
        <v>CT0008NI</v>
      </c>
      <c r="B19" s="10" t="str">
        <f>IF(ISNA(VLOOKUP((ROW(B19)-11),'List of tables'!$A$4:$G$998,3,FALSE))," ",VLOOKUP((ROW(B19)-11),'List of tables'!$A$4:$G$998,3,FALSE))</f>
        <v>Knowledge of Ulster-Scots by Long-Term Health Problem or Disability</v>
      </c>
      <c r="C19" s="10" t="str">
        <f>IF(ISNA(VLOOKUP((ROW(C19)-11),'List of tables'!$A$4:$G$998,5,FALSE))," ",VLOOKUP((ROW(C19)-11),'List of tables'!$A$4:$G$998,5,FALSE))</f>
        <v>Northern Ireland</v>
      </c>
      <c r="D19" s="10" t="str">
        <f>IF(ISNA(VLOOKUP((ROW(D19)-11),'List of tables'!$A$4:$G$998,6,FALSE))," ",VLOOKUP((ROW(D19)-11),'List of tables'!$A$4:$G$998,6,FALSE))</f>
        <v>All usual residents aged 3 and over</v>
      </c>
      <c r="E19" s="59">
        <f>IF(ISNA(VLOOKUP((ROW(E19)-11),'List of tables'!$A$4:$G$998,7,FALSE))," ",VLOOKUP((ROW(E19)-11),'List of tables'!$A$4:$G$998,7,FALSE))</f>
        <v>41669</v>
      </c>
      <c r="F19" s="28" t="str">
        <f t="shared" si="0"/>
        <v>Download file (ODS, 26 KB)</v>
      </c>
      <c r="H19" s="12" t="str">
        <f>IF(ISNA(VLOOKUP((ROW(H19)-11),'List of tables'!$A$4:$I$998,9,FALSE))," ",VLOOKUP((ROW(H19)-11),'List of tables'!$A$4:$I$998,9,FALSE))</f>
        <v>https://datavis.nisra.gov.uk/census/2011/census-2011-commissioned-table-ct0008ni.ods</v>
      </c>
      <c r="I19" s="12" t="str">
        <f>IF(ISNA(VLOOKUP((ROW(I19)-11),'List of tables'!$A$4:$I$998,8,FALSE))," ",VLOOKUP((ROW(I19)-11),'List of tables'!$A$4:$I$998,8,FALSE))</f>
        <v>Download file (ODS, 26 KB)</v>
      </c>
    </row>
    <row r="20" spans="1:9" ht="31" customHeight="1">
      <c r="A20" s="31" t="str">
        <f>IF(ISNA(VLOOKUP((ROW(A20)-11),'List of tables'!$A$4:$G$998,2,FALSE))," ",VLOOKUP((ROW(A20)-11),'List of tables'!$A$4:$G$998,2,FALSE))</f>
        <v>CT0009NI</v>
      </c>
      <c r="B20" s="10" t="str">
        <f>IF(ISNA(VLOOKUP((ROW(B20)-11),'List of tables'!$A$4:$G$998,3,FALSE))," ",VLOOKUP((ROW(B20)-11),'List of tables'!$A$4:$G$998,3,FALSE))</f>
        <v>Knowledge of Irish by Marital and Civil Partnership Status</v>
      </c>
      <c r="C20" s="10" t="str">
        <f>IF(ISNA(VLOOKUP((ROW(C20)-11),'List of tables'!$A$4:$G$998,5,FALSE))," ",VLOOKUP((ROW(C20)-11),'List of tables'!$A$4:$G$998,5,FALSE))</f>
        <v>Northern Ireland</v>
      </c>
      <c r="D20" s="10" t="str">
        <f>IF(ISNA(VLOOKUP((ROW(D20)-11),'List of tables'!$A$4:$G$998,6,FALSE))," ",VLOOKUP((ROW(D20)-11),'List of tables'!$A$4:$G$998,6,FALSE))</f>
        <v>All usual residents aged 16 and over</v>
      </c>
      <c r="E20" s="59">
        <f>IF(ISNA(VLOOKUP((ROW(E20)-11),'List of tables'!$A$4:$G$998,7,FALSE))," ",VLOOKUP((ROW(E20)-11),'List of tables'!$A$4:$G$998,7,FALSE))</f>
        <v>41669</v>
      </c>
      <c r="F20" s="28" t="str">
        <f t="shared" si="0"/>
        <v>Download file (ODS, 25 KB)</v>
      </c>
      <c r="H20" s="12" t="str">
        <f>IF(ISNA(VLOOKUP((ROW(H20)-11),'List of tables'!$A$4:$I$998,9,FALSE))," ",VLOOKUP((ROW(H20)-11),'List of tables'!$A$4:$I$998,9,FALSE))</f>
        <v>https://datavis.nisra.gov.uk/census/2011/census-2011-commissioned-table-ct0009ni.ods</v>
      </c>
      <c r="I20" s="12" t="str">
        <f>IF(ISNA(VLOOKUP((ROW(I20)-11),'List of tables'!$A$4:$I$998,8,FALSE))," ",VLOOKUP((ROW(I20)-11),'List of tables'!$A$4:$I$998,8,FALSE))</f>
        <v>Download file (ODS, 25 KB)</v>
      </c>
    </row>
    <row r="21" spans="1:9" ht="31" customHeight="1">
      <c r="A21" s="31" t="str">
        <f>IF(ISNA(VLOOKUP((ROW(A21)-11),'List of tables'!$A$4:$G$998,2,FALSE))," ",VLOOKUP((ROW(A21)-11),'List of tables'!$A$4:$G$998,2,FALSE))</f>
        <v>CT0010NI</v>
      </c>
      <c r="B21" s="10" t="str">
        <f>IF(ISNA(VLOOKUP((ROW(B21)-11),'List of tables'!$A$4:$G$998,3,FALSE))," ",VLOOKUP((ROW(B21)-11),'List of tables'!$A$4:$G$998,3,FALSE))</f>
        <v>Knowledge of Ulster-Scots by Marital and Civil Partnership Status</v>
      </c>
      <c r="C21" s="10" t="str">
        <f>IF(ISNA(VLOOKUP((ROW(C21)-11),'List of tables'!$A$4:$G$998,5,FALSE))," ",VLOOKUP((ROW(C21)-11),'List of tables'!$A$4:$G$998,5,FALSE))</f>
        <v>Northern Ireland</v>
      </c>
      <c r="D21" s="10" t="str">
        <f>IF(ISNA(VLOOKUP((ROW(D21)-11),'List of tables'!$A$4:$G$998,6,FALSE))," ",VLOOKUP((ROW(D21)-11),'List of tables'!$A$4:$G$998,6,FALSE))</f>
        <v>All usual residents aged 16 and over</v>
      </c>
      <c r="E21" s="59">
        <f>IF(ISNA(VLOOKUP((ROW(E21)-11),'List of tables'!$A$4:$G$998,7,FALSE))," ",VLOOKUP((ROW(E21)-11),'List of tables'!$A$4:$G$998,7,FALSE))</f>
        <v>41669</v>
      </c>
      <c r="F21" s="28" t="str">
        <f t="shared" si="0"/>
        <v>Download file (ODS, 26 KB)</v>
      </c>
      <c r="H21" s="12" t="str">
        <f>IF(ISNA(VLOOKUP((ROW(H21)-11),'List of tables'!$A$4:$I$998,9,FALSE))," ",VLOOKUP((ROW(H21)-11),'List of tables'!$A$4:$I$998,9,FALSE))</f>
        <v>https://datavis.nisra.gov.uk/census/2011/census-2011-commissioned-table-ct0010ni.ods</v>
      </c>
      <c r="I21" s="12" t="str">
        <f>IF(ISNA(VLOOKUP((ROW(I21)-11),'List of tables'!$A$4:$I$998,8,FALSE))," ",VLOOKUP((ROW(I21)-11),'List of tables'!$A$4:$I$998,8,FALSE))</f>
        <v>Download file (ODS, 26 KB)</v>
      </c>
    </row>
    <row r="22" spans="1:9" ht="31" customHeight="1">
      <c r="A22" s="31" t="str">
        <f>IF(ISNA(VLOOKUP((ROW(A22)-11),'List of tables'!$A$4:$G$998,2,FALSE))," ",VLOOKUP((ROW(A22)-11),'List of tables'!$A$4:$G$998,2,FALSE))</f>
        <v>CT0011NI</v>
      </c>
      <c r="B22" s="10" t="str">
        <f>IF(ISNA(VLOOKUP((ROW(B22)-11),'List of tables'!$A$4:$G$998,3,FALSE))," ",VLOOKUP((ROW(B22)-11),'List of tables'!$A$4:$G$998,3,FALSE))</f>
        <v>Knowledge of Irish by Ethnic Group</v>
      </c>
      <c r="C22" s="10" t="str">
        <f>IF(ISNA(VLOOKUP((ROW(C22)-11),'List of tables'!$A$4:$G$998,5,FALSE))," ",VLOOKUP((ROW(C22)-11),'List of tables'!$A$4:$G$998,5,FALSE))</f>
        <v>Northern Ireland</v>
      </c>
      <c r="D22" s="10" t="str">
        <f>IF(ISNA(VLOOKUP((ROW(D22)-11),'List of tables'!$A$4:$G$998,6,FALSE))," ",VLOOKUP((ROW(D22)-11),'List of tables'!$A$4:$G$998,6,FALSE))</f>
        <v>All usual residents aged 3 and over</v>
      </c>
      <c r="E22" s="59">
        <f>IF(ISNA(VLOOKUP((ROW(E22)-11),'List of tables'!$A$4:$G$998,7,FALSE))," ",VLOOKUP((ROW(E22)-11),'List of tables'!$A$4:$G$998,7,FALSE))</f>
        <v>41669</v>
      </c>
      <c r="F22" s="28" t="str">
        <f t="shared" si="0"/>
        <v>Download file (ODS, 26 KB)</v>
      </c>
      <c r="H22" s="12" t="str">
        <f>IF(ISNA(VLOOKUP((ROW(H22)-11),'List of tables'!$A$4:$I$998,9,FALSE))," ",VLOOKUP((ROW(H22)-11),'List of tables'!$A$4:$I$998,9,FALSE))</f>
        <v>https://datavis.nisra.gov.uk/census/2011/census-2011-commissioned-table-ct0011ni.ods</v>
      </c>
      <c r="I22" s="12" t="str">
        <f>IF(ISNA(VLOOKUP((ROW(I22)-11),'List of tables'!$A$4:$I$998,8,FALSE))," ",VLOOKUP((ROW(I22)-11),'List of tables'!$A$4:$I$998,8,FALSE))</f>
        <v>Download file (ODS, 26 KB)</v>
      </c>
    </row>
    <row r="23" spans="1:9" ht="31" customHeight="1">
      <c r="A23" s="31" t="str">
        <f>IF(ISNA(VLOOKUP((ROW(A23)-11),'List of tables'!$A$4:$G$998,2,FALSE))," ",VLOOKUP((ROW(A23)-11),'List of tables'!$A$4:$G$998,2,FALSE))</f>
        <v>CT0012NI</v>
      </c>
      <c r="B23" s="10" t="str">
        <f>IF(ISNA(VLOOKUP((ROW(B23)-11),'List of tables'!$A$4:$G$998,3,FALSE))," ",VLOOKUP((ROW(B23)-11),'List of tables'!$A$4:$G$998,3,FALSE))</f>
        <v>Knowledge of Ulster-Scots by Ethnic Group</v>
      </c>
      <c r="C23" s="10" t="str">
        <f>IF(ISNA(VLOOKUP((ROW(C23)-11),'List of tables'!$A$4:$G$998,5,FALSE))," ",VLOOKUP((ROW(C23)-11),'List of tables'!$A$4:$G$998,5,FALSE))</f>
        <v>Northern Ireland</v>
      </c>
      <c r="D23" s="10" t="str">
        <f>IF(ISNA(VLOOKUP((ROW(D23)-11),'List of tables'!$A$4:$G$998,6,FALSE))," ",VLOOKUP((ROW(D23)-11),'List of tables'!$A$4:$G$998,6,FALSE))</f>
        <v>All usual residents aged 3 and over</v>
      </c>
      <c r="E23" s="59">
        <f>IF(ISNA(VLOOKUP((ROW(E23)-11),'List of tables'!$A$4:$G$998,7,FALSE))," ",VLOOKUP((ROW(E23)-11),'List of tables'!$A$4:$G$998,7,FALSE))</f>
        <v>41669</v>
      </c>
      <c r="F23" s="28" t="str">
        <f t="shared" si="0"/>
        <v>Download file (ODS, 26 KB)</v>
      </c>
      <c r="H23" s="12" t="str">
        <f>IF(ISNA(VLOOKUP((ROW(H23)-11),'List of tables'!$A$4:$I$998,9,FALSE))," ",VLOOKUP((ROW(H23)-11),'List of tables'!$A$4:$I$998,9,FALSE))</f>
        <v>https://datavis.nisra.gov.uk/census/2011/census-2011-commissioned-table-ct0012ni.ods</v>
      </c>
      <c r="I23" s="12" t="str">
        <f>IF(ISNA(VLOOKUP((ROW(I23)-11),'List of tables'!$A$4:$I$998,8,FALSE))," ",VLOOKUP((ROW(I23)-11),'List of tables'!$A$4:$I$998,8,FALSE))</f>
        <v>Download file (ODS, 26 KB)</v>
      </c>
    </row>
    <row r="24" spans="1:9" ht="31" customHeight="1">
      <c r="A24" s="31" t="str">
        <f>IF(ISNA(VLOOKUP((ROW(A24)-11),'List of tables'!$A$4:$G$998,2,FALSE))," ",VLOOKUP((ROW(A24)-11),'List of tables'!$A$4:$G$998,2,FALSE))</f>
        <v>CT0013NI</v>
      </c>
      <c r="B24" s="10" t="str">
        <f>IF(ISNA(VLOOKUP((ROW(B24)-11),'List of tables'!$A$4:$G$998,3,FALSE))," ",VLOOKUP((ROW(B24)-11),'List of tables'!$A$4:$G$998,3,FALSE))</f>
        <v>Selected Industry by Selected Occupation</v>
      </c>
      <c r="C24" s="10" t="str">
        <f>IF(ISNA(VLOOKUP((ROW(C24)-11),'List of tables'!$A$4:$G$998,5,FALSE))," ",VLOOKUP((ROW(C24)-11),'List of tables'!$A$4:$G$998,5,FALSE))</f>
        <v>Northern Ireland</v>
      </c>
      <c r="D24" s="10" t="str">
        <f>IF(ISNA(VLOOKUP((ROW(D24)-11),'List of tables'!$A$4:$G$998,6,FALSE))," ",VLOOKUP((ROW(D24)-11),'List of tables'!$A$4:$G$998,6,FALSE))</f>
        <v>All usual residents aged 16 to 74 in employment</v>
      </c>
      <c r="E24" s="59">
        <f>IF(ISNA(VLOOKUP((ROW(E24)-11),'List of tables'!$A$4:$G$998,7,FALSE))," ",VLOOKUP((ROW(E24)-11),'List of tables'!$A$4:$G$998,7,FALSE))</f>
        <v>41669</v>
      </c>
      <c r="F24" s="28" t="str">
        <f t="shared" si="0"/>
        <v>Download file (ODS, 29 KB)</v>
      </c>
      <c r="H24" s="12" t="str">
        <f>IF(ISNA(VLOOKUP((ROW(H24)-11),'List of tables'!$A$4:$I$998,9,FALSE))," ",VLOOKUP((ROW(H24)-11),'List of tables'!$A$4:$I$998,9,FALSE))</f>
        <v>https://datavis.nisra.gov.uk/census/2011/census-2011-commissioned-table-ct0013ni.ods</v>
      </c>
      <c r="I24" s="12" t="str">
        <f>IF(ISNA(VLOOKUP((ROW(I24)-11),'List of tables'!$A$4:$I$998,8,FALSE))," ",VLOOKUP((ROW(I24)-11),'List of tables'!$A$4:$I$998,8,FALSE))</f>
        <v>Download file (ODS, 29 KB)</v>
      </c>
    </row>
    <row r="25" spans="1:9" ht="31" customHeight="1">
      <c r="A25" s="31" t="str">
        <f>IF(ISNA(VLOOKUP((ROW(A25)-11),'List of tables'!$A$4:$G$998,2,FALSE))," ",VLOOKUP((ROW(A25)-11),'List of tables'!$A$4:$G$998,2,FALSE))</f>
        <v>CT0014NI</v>
      </c>
      <c r="B25" s="10" t="str">
        <f>IF(ISNA(VLOOKUP((ROW(B25)-11),'List of tables'!$A$4:$G$998,3,FALSE))," ",VLOOKUP((ROW(B25)-11),'List of tables'!$A$4:$G$998,3,FALSE))</f>
        <v>Highest Level of Qualification by Selected Occupations</v>
      </c>
      <c r="C25" s="10" t="str">
        <f>IF(ISNA(VLOOKUP((ROW(C25)-11),'List of tables'!$A$4:$G$998,5,FALSE))," ",VLOOKUP((ROW(C25)-11),'List of tables'!$A$4:$G$998,5,FALSE))</f>
        <v>Northern Ireland</v>
      </c>
      <c r="D25" s="10" t="str">
        <f>IF(ISNA(VLOOKUP((ROW(D25)-11),'List of tables'!$A$4:$G$998,6,FALSE))," ",VLOOKUP((ROW(D25)-11),'List of tables'!$A$4:$G$998,6,FALSE))</f>
        <v>All usual residents aged 16 and over</v>
      </c>
      <c r="E25" s="59">
        <f>IF(ISNA(VLOOKUP((ROW(E25)-11),'List of tables'!$A$4:$G$998,7,FALSE))," ",VLOOKUP((ROW(E25)-11),'List of tables'!$A$4:$G$998,7,FALSE))</f>
        <v>41697</v>
      </c>
      <c r="F25" s="28" t="str">
        <f t="shared" si="0"/>
        <v>Download file (ODS, 30 KB)</v>
      </c>
      <c r="H25" s="12" t="str">
        <f>IF(ISNA(VLOOKUP((ROW(H25)-11),'List of tables'!$A$4:$I$998,9,FALSE))," ",VLOOKUP((ROW(H25)-11),'List of tables'!$A$4:$I$998,9,FALSE))</f>
        <v>https://datavis.nisra.gov.uk/census/2011/census-2011-commissioned-table-ct0014ni.ods</v>
      </c>
      <c r="I25" s="12" t="str">
        <f>IF(ISNA(VLOOKUP((ROW(I25)-11),'List of tables'!$A$4:$I$998,8,FALSE))," ",VLOOKUP((ROW(I25)-11),'List of tables'!$A$4:$I$998,8,FALSE))</f>
        <v>Download file (ODS, 30 KB)</v>
      </c>
    </row>
    <row r="26" spans="1:9" ht="31" customHeight="1">
      <c r="A26" s="31" t="str">
        <f>IF(ISNA(VLOOKUP((ROW(A26)-11),'List of tables'!$A$4:$G$998,2,FALSE))," ",VLOOKUP((ROW(A26)-11),'List of tables'!$A$4:$G$998,2,FALSE))</f>
        <v>CT0015NI</v>
      </c>
      <c r="B26" s="10" t="str">
        <f>IF(ISNA(VLOOKUP((ROW(B26)-11),'List of tables'!$A$4:$G$998,3,FALSE))," ",VLOOKUP((ROW(B26)-11),'List of tables'!$A$4:$G$998,3,FALSE))</f>
        <v>Selected Occupation by Selected Country of Birth</v>
      </c>
      <c r="C26" s="10" t="str">
        <f>IF(ISNA(VLOOKUP((ROW(C26)-11),'List of tables'!$A$4:$G$998,5,FALSE))," ",VLOOKUP((ROW(C26)-11),'List of tables'!$A$4:$G$998,5,FALSE))</f>
        <v>Northern Ireland</v>
      </c>
      <c r="D26" s="10" t="str">
        <f>IF(ISNA(VLOOKUP((ROW(D26)-11),'List of tables'!$A$4:$G$998,6,FALSE))," ",VLOOKUP((ROW(D26)-11),'List of tables'!$A$4:$G$998,6,FALSE))</f>
        <v>All usual residents</v>
      </c>
      <c r="E26" s="59">
        <f>IF(ISNA(VLOOKUP((ROW(E26)-11),'List of tables'!$A$4:$G$998,7,FALSE))," ",VLOOKUP((ROW(E26)-11),'List of tables'!$A$4:$G$998,7,FALSE))</f>
        <v>41697</v>
      </c>
      <c r="F26" s="28" t="str">
        <f t="shared" si="0"/>
        <v>Download file (ODS, 24 KB)</v>
      </c>
      <c r="H26" s="12" t="str">
        <f>IF(ISNA(VLOOKUP((ROW(H26)-11),'List of tables'!$A$4:$I$998,9,FALSE))," ",VLOOKUP((ROW(H26)-11),'List of tables'!$A$4:$I$998,9,FALSE))</f>
        <v>https://datavis.nisra.gov.uk/census/2011/census-2011-commissioned-table-ct0015ni.ods</v>
      </c>
      <c r="I26" s="12" t="str">
        <f>IF(ISNA(VLOOKUP((ROW(I26)-11),'List of tables'!$A$4:$I$998,8,FALSE))," ",VLOOKUP((ROW(I26)-11),'List of tables'!$A$4:$I$998,8,FALSE))</f>
        <v>Download file (ODS, 24 KB)</v>
      </c>
    </row>
    <row r="27" spans="1:9" ht="31" customHeight="1">
      <c r="A27" s="31" t="str">
        <f>IF(ISNA(VLOOKUP((ROW(A27)-11),'List of tables'!$A$4:$G$998,2,FALSE))," ",VLOOKUP((ROW(A27)-11),'List of tables'!$A$4:$G$998,2,FALSE))</f>
        <v>CT0016NI</v>
      </c>
      <c r="B27" s="10" t="str">
        <f>IF(ISNA(VLOOKUP((ROW(B27)-11),'List of tables'!$A$4:$G$998,3,FALSE))," ",VLOOKUP((ROW(B27)-11),'List of tables'!$A$4:$G$998,3,FALSE))</f>
        <v>Method of Travel to Work or Place of Study by Age (Resident Population)</v>
      </c>
      <c r="C27" s="10" t="str">
        <f>IF(ISNA(VLOOKUP((ROW(C27)-11),'List of tables'!$A$4:$G$998,5,FALSE))," ",VLOOKUP((ROW(C27)-11),'List of tables'!$A$4:$G$998,5,FALSE))</f>
        <v>Northern Ireland</v>
      </c>
      <c r="D27" s="10" t="str">
        <f>IF(ISNA(VLOOKUP((ROW(D27)-11),'List of tables'!$A$4:$G$998,6,FALSE))," ",VLOOKUP((ROW(D27)-11),'List of tables'!$A$4:$G$998,6,FALSE))</f>
        <v>All usual residents</v>
      </c>
      <c r="E27" s="59">
        <f>IF(ISNA(VLOOKUP((ROW(E27)-11),'List of tables'!$A$4:$G$998,7,FALSE))," ",VLOOKUP((ROW(E27)-11),'List of tables'!$A$4:$G$998,7,FALSE))</f>
        <v>41708</v>
      </c>
      <c r="F27" s="28" t="str">
        <f t="shared" si="0"/>
        <v>Download file (ODS, 28 KB)</v>
      </c>
      <c r="H27" s="12" t="str">
        <f>IF(ISNA(VLOOKUP((ROW(H27)-11),'List of tables'!$A$4:$I$998,9,FALSE))," ",VLOOKUP((ROW(H27)-11),'List of tables'!$A$4:$I$998,9,FALSE))</f>
        <v>https://datavis.nisra.gov.uk/census/2011/census-2011-commissioned-table-ct0016ni.ods</v>
      </c>
      <c r="I27" s="12" t="str">
        <f>IF(ISNA(VLOOKUP((ROW(I27)-11),'List of tables'!$A$4:$I$998,8,FALSE))," ",VLOOKUP((ROW(I27)-11),'List of tables'!$A$4:$I$998,8,FALSE))</f>
        <v>Download file (ODS, 28 KB)</v>
      </c>
    </row>
    <row r="28" spans="1:9" ht="31" customHeight="1">
      <c r="A28" s="31" t="str">
        <f>IF(ISNA(VLOOKUP((ROW(A28)-11),'List of tables'!$A$4:$G$998,2,FALSE))," ",VLOOKUP((ROW(A28)-11),'List of tables'!$A$4:$G$998,2,FALSE))</f>
        <v>CT0017NI</v>
      </c>
      <c r="B28" s="10" t="str">
        <f>IF(ISNA(VLOOKUP((ROW(B28)-11),'List of tables'!$A$4:$G$998,3,FALSE))," ",VLOOKUP((ROW(B28)-11),'List of tables'!$A$4:$G$998,3,FALSE))</f>
        <v>Type of Long-Term Condition by Ethnic Group</v>
      </c>
      <c r="C28" s="10" t="str">
        <f>IF(ISNA(VLOOKUP((ROW(C28)-11),'List of tables'!$A$4:$G$998,5,FALSE))," ",VLOOKUP((ROW(C28)-11),'List of tables'!$A$4:$G$998,5,FALSE))</f>
        <v>Northern Ireland</v>
      </c>
      <c r="D28" s="10" t="str">
        <f>IF(ISNA(VLOOKUP((ROW(D28)-11),'List of tables'!$A$4:$G$998,6,FALSE))," ",VLOOKUP((ROW(D28)-11),'List of tables'!$A$4:$G$998,6,FALSE))</f>
        <v>All usual residents</v>
      </c>
      <c r="E28" s="59">
        <f>IF(ISNA(VLOOKUP((ROW(E28)-11),'List of tables'!$A$4:$G$998,7,FALSE))," ",VLOOKUP((ROW(E28)-11),'List of tables'!$A$4:$G$998,7,FALSE))</f>
        <v>41708</v>
      </c>
      <c r="F28" s="28" t="str">
        <f t="shared" si="0"/>
        <v>Download file (ODS, 27 KB)</v>
      </c>
      <c r="H28" s="12" t="str">
        <f>IF(ISNA(VLOOKUP((ROW(H28)-11),'List of tables'!$A$4:$I$998,9,FALSE))," ",VLOOKUP((ROW(H28)-11),'List of tables'!$A$4:$I$998,9,FALSE))</f>
        <v>https://datavis.nisra.gov.uk/census/2011/census-2011-commissioned-table-ct0017ni.ods</v>
      </c>
      <c r="I28" s="12" t="str">
        <f>IF(ISNA(VLOOKUP((ROW(I28)-11),'List of tables'!$A$4:$I$998,8,FALSE))," ",VLOOKUP((ROW(I28)-11),'List of tables'!$A$4:$I$998,8,FALSE))</f>
        <v>Download file (ODS, 27 KB)</v>
      </c>
    </row>
    <row r="29" spans="1:9" ht="31" customHeight="1">
      <c r="A29" s="31" t="str">
        <f>IF(ISNA(VLOOKUP((ROW(A29)-11),'List of tables'!$A$4:$G$998,2,FALSE))," ",VLOOKUP((ROW(A29)-11),'List of tables'!$A$4:$G$998,2,FALSE))</f>
        <v>CT0018NI</v>
      </c>
      <c r="B29" s="10" t="str">
        <f>IF(ISNA(VLOOKUP((ROW(B29)-11),'List of tables'!$A$4:$G$998,3,FALSE))," ",VLOOKUP((ROW(B29)-11),'List of tables'!$A$4:$G$998,3,FALSE))</f>
        <v>Type of Long-Term Condition of Parents</v>
      </c>
      <c r="C29" s="10" t="str">
        <f>IF(ISNA(VLOOKUP((ROW(C29)-11),'List of tables'!$A$4:$G$998,5,FALSE))," ",VLOOKUP((ROW(C29)-11),'List of tables'!$A$4:$G$998,5,FALSE))</f>
        <v>Northern Ireland</v>
      </c>
      <c r="D29" s="10" t="str">
        <f>IF(ISNA(VLOOKUP((ROW(D29)-11),'List of tables'!$A$4:$G$998,6,FALSE))," ",VLOOKUP((ROW(D29)-11),'List of tables'!$A$4:$G$998,6,FALSE))</f>
        <v>All parents in families</v>
      </c>
      <c r="E29" s="59">
        <f>IF(ISNA(VLOOKUP((ROW(E29)-11),'List of tables'!$A$4:$G$998,7,FALSE))," ",VLOOKUP((ROW(E29)-11),'List of tables'!$A$4:$G$998,7,FALSE))</f>
        <v>41708</v>
      </c>
      <c r="F29" s="28" t="str">
        <f t="shared" si="0"/>
        <v>Download file (ODS, 24 KB)</v>
      </c>
      <c r="H29" s="12" t="str">
        <f>IF(ISNA(VLOOKUP((ROW(H29)-11),'List of tables'!$A$4:$I$998,9,FALSE))," ",VLOOKUP((ROW(H29)-11),'List of tables'!$A$4:$I$998,9,FALSE))</f>
        <v>https://datavis.nisra.gov.uk/census/2011/census-2011-commissioned-table-ct0018ni.ods</v>
      </c>
      <c r="I29" s="12" t="str">
        <f>IF(ISNA(VLOOKUP((ROW(I29)-11),'List of tables'!$A$4:$I$998,8,FALSE))," ",VLOOKUP((ROW(I29)-11),'List of tables'!$A$4:$I$998,8,FALSE))</f>
        <v>Download file (ODS, 24 KB)</v>
      </c>
    </row>
    <row r="30" spans="1:9" ht="31" customHeight="1">
      <c r="A30" s="31" t="str">
        <f>IF(ISNA(VLOOKUP((ROW(A30)-11),'List of tables'!$A$4:$G$998,2,FALSE))," ",VLOOKUP((ROW(A30)-11),'List of tables'!$A$4:$G$998,2,FALSE))</f>
        <v>CT0019NI</v>
      </c>
      <c r="B30" s="10" t="str">
        <f>IF(ISNA(VLOOKUP((ROW(B30)-11),'List of tables'!$A$4:$G$998,3,FALSE))," ",VLOOKUP((ROW(B30)-11),'List of tables'!$A$4:$G$998,3,FALSE))</f>
        <v>Age by Sex of HRP</v>
      </c>
      <c r="C30" s="10" t="str">
        <f>IF(ISNA(VLOOKUP((ROW(C30)-11),'List of tables'!$A$4:$G$998,5,FALSE))," ",VLOOKUP((ROW(C30)-11),'List of tables'!$A$4:$G$998,5,FALSE))</f>
        <v>Electoral Ward</v>
      </c>
      <c r="D30" s="10" t="str">
        <f>IF(ISNA(VLOOKUP((ROW(D30)-11),'List of tables'!$A$4:$G$998,6,FALSE))," ",VLOOKUP((ROW(D30)-11),'List of tables'!$A$4:$G$998,6,FALSE))</f>
        <v>All Household Reference Persons (HRPs)</v>
      </c>
      <c r="E30" s="59">
        <f>IF(ISNA(VLOOKUP((ROW(E30)-11),'List of tables'!$A$4:$G$998,7,FALSE))," ",VLOOKUP((ROW(E30)-11),'List of tables'!$A$4:$G$998,7,FALSE))</f>
        <v>41708</v>
      </c>
      <c r="F30" s="28" t="str">
        <f t="shared" si="0"/>
        <v>Download file (ODS, 113 KB)</v>
      </c>
      <c r="H30" s="12" t="str">
        <f>IF(ISNA(VLOOKUP((ROW(H30)-11),'List of tables'!$A$4:$I$998,9,FALSE))," ",VLOOKUP((ROW(H30)-11),'List of tables'!$A$4:$I$998,9,FALSE))</f>
        <v>https://datavis.nisra.gov.uk/census/2011/census-2011-commissioned-table-ct0019ni.ods</v>
      </c>
      <c r="I30" s="12" t="str">
        <f>IF(ISNA(VLOOKUP((ROW(I30)-11),'List of tables'!$A$4:$I$998,8,FALSE))," ",VLOOKUP((ROW(I30)-11),'List of tables'!$A$4:$I$998,8,FALSE))</f>
        <v>Download file (ODS, 113 KB)</v>
      </c>
    </row>
    <row r="31" spans="1:9" ht="31" customHeight="1">
      <c r="A31" s="31" t="str">
        <f>IF(ISNA(VLOOKUP((ROW(A31)-11),'List of tables'!$A$4:$G$998,2,FALSE))," ",VLOOKUP((ROW(A31)-11),'List of tables'!$A$4:$G$998,2,FALSE))</f>
        <v>CT0020NI</v>
      </c>
      <c r="B31" s="10" t="str">
        <f>IF(ISNA(VLOOKUP((ROW(B31)-11),'List of tables'!$A$4:$G$998,3,FALSE))," ",VLOOKUP((ROW(B31)-11),'List of tables'!$A$4:$G$998,3,FALSE))</f>
        <v>Type of Long-Term Condition of Parents with Dependent Children</v>
      </c>
      <c r="C31" s="10" t="str">
        <f>IF(ISNA(VLOOKUP((ROW(C31)-11),'List of tables'!$A$4:$G$998,5,FALSE))," ",VLOOKUP((ROW(C31)-11),'List of tables'!$A$4:$G$998,5,FALSE))</f>
        <v>Northern Ireland</v>
      </c>
      <c r="D31" s="10" t="str">
        <f>IF(ISNA(VLOOKUP((ROW(D31)-11),'List of tables'!$A$4:$G$998,6,FALSE))," ",VLOOKUP((ROW(D31)-11),'List of tables'!$A$4:$G$998,6,FALSE))</f>
        <v>All parents in families with dependent children</v>
      </c>
      <c r="E31" s="59">
        <f>IF(ISNA(VLOOKUP((ROW(E31)-11),'List of tables'!$A$4:$G$998,7,FALSE))," ",VLOOKUP((ROW(E31)-11),'List of tables'!$A$4:$G$998,7,FALSE))</f>
        <v>41758</v>
      </c>
      <c r="F31" s="28" t="str">
        <f t="shared" si="0"/>
        <v>Download file (ODS, 25 KB)</v>
      </c>
      <c r="H31" s="12" t="str">
        <f>IF(ISNA(VLOOKUP((ROW(H31)-11),'List of tables'!$A$4:$I$998,9,FALSE))," ",VLOOKUP((ROW(H31)-11),'List of tables'!$A$4:$I$998,9,FALSE))</f>
        <v>https://datavis.nisra.gov.uk/census/2011/census-2011-commissioned-table-ct0020ni.ods</v>
      </c>
      <c r="I31" s="12" t="str">
        <f>IF(ISNA(VLOOKUP((ROW(I31)-11),'List of tables'!$A$4:$I$998,8,FALSE))," ",VLOOKUP((ROW(I31)-11),'List of tables'!$A$4:$I$998,8,FALSE))</f>
        <v>Download file (ODS, 25 KB)</v>
      </c>
    </row>
    <row r="32" spans="1:9" ht="31" customHeight="1">
      <c r="A32" s="31" t="str">
        <f>IF(ISNA(VLOOKUP((ROW(A32)-11),'List of tables'!$A$4:$G$998,2,FALSE))," ",VLOOKUP((ROW(A32)-11),'List of tables'!$A$4:$G$998,2,FALSE))</f>
        <v>CT0021NI</v>
      </c>
      <c r="B32" s="10" t="str">
        <f>IF(ISNA(VLOOKUP((ROW(B32)-11),'List of tables'!$A$4:$G$998,3,FALSE))," ",VLOOKUP((ROW(B32)-11),'List of tables'!$A$4:$G$998,3,FALSE))</f>
        <v>Working in the Republic of Ireland (ROI) by Industry - Manufacturing Detail</v>
      </c>
      <c r="C32" s="10" t="str">
        <f>IF(ISNA(VLOOKUP((ROW(C32)-11),'List of tables'!$A$4:$G$998,5,FALSE))," ",VLOOKUP((ROW(C32)-11),'List of tables'!$A$4:$G$998,5,FALSE))</f>
        <v>Northern Ireland</v>
      </c>
      <c r="D32" s="10" t="str">
        <f>IF(ISNA(VLOOKUP((ROW(D32)-11),'List of tables'!$A$4:$G$998,6,FALSE))," ",VLOOKUP((ROW(D32)-11),'List of tables'!$A$4:$G$998,6,FALSE))</f>
        <v>All usual residents aged 16 to 74 in employment and working in ROI</v>
      </c>
      <c r="E32" s="59">
        <f>IF(ISNA(VLOOKUP((ROW(E32)-11),'List of tables'!$A$4:$G$998,7,FALSE))," ",VLOOKUP((ROW(E32)-11),'List of tables'!$A$4:$G$998,7,FALSE))</f>
        <v>41787</v>
      </c>
      <c r="F32" s="28" t="str">
        <f t="shared" si="0"/>
        <v>Download file (ODS, 25 KB)</v>
      </c>
      <c r="H32" s="12" t="str">
        <f>IF(ISNA(VLOOKUP((ROW(H32)-11),'List of tables'!$A$4:$I$998,9,FALSE))," ",VLOOKUP((ROW(H32)-11),'List of tables'!$A$4:$I$998,9,FALSE))</f>
        <v>https://datavis.nisra.gov.uk/census/2011/census-2011-commissioned-table-ct0021ni.ods</v>
      </c>
      <c r="I32" s="12" t="str">
        <f>IF(ISNA(VLOOKUP((ROW(I32)-11),'List of tables'!$A$4:$I$998,8,FALSE))," ",VLOOKUP((ROW(I32)-11),'List of tables'!$A$4:$I$998,8,FALSE))</f>
        <v>Download file (ODS, 25 KB)</v>
      </c>
    </row>
    <row r="33" spans="1:9" ht="31" customHeight="1">
      <c r="A33" s="31" t="str">
        <f>IF(ISNA(VLOOKUP((ROW(A33)-11),'List of tables'!$A$4:$G$998,2,FALSE))," ",VLOOKUP((ROW(A33)-11),'List of tables'!$A$4:$G$998,2,FALSE))</f>
        <v>CT0022NI</v>
      </c>
      <c r="B33" s="10" t="str">
        <f>IF(ISNA(VLOOKUP((ROW(B33)-11),'List of tables'!$A$4:$G$998,3,FALSE))," ",VLOOKUP((ROW(B33)-11),'List of tables'!$A$4:$G$998,3,FALSE))</f>
        <v>Working in the Republic of Ireland (ROI) by Occupation - Minor Groups</v>
      </c>
      <c r="C33" s="10" t="str">
        <f>IF(ISNA(VLOOKUP((ROW(C33)-11),'List of tables'!$A$4:$G$998,5,FALSE))," ",VLOOKUP((ROW(C33)-11),'List of tables'!$A$4:$G$998,5,FALSE))</f>
        <v>Northern Ireland</v>
      </c>
      <c r="D33" s="10" t="str">
        <f>IF(ISNA(VLOOKUP((ROW(D33)-11),'List of tables'!$A$4:$G$998,6,FALSE))," ",VLOOKUP((ROW(D33)-11),'List of tables'!$A$4:$G$998,6,FALSE))</f>
        <v>All usual residents aged 16 to 74 in employment and working in ROI</v>
      </c>
      <c r="E33" s="59">
        <f>IF(ISNA(VLOOKUP((ROW(E33)-11),'List of tables'!$A$4:$G$998,7,FALSE))," ",VLOOKUP((ROW(E33)-11),'List of tables'!$A$4:$G$998,7,FALSE))</f>
        <v>41787</v>
      </c>
      <c r="F33" s="28" t="str">
        <f t="shared" si="0"/>
        <v>Download file (ODS, 24 KB)</v>
      </c>
      <c r="H33" s="12" t="str">
        <f>IF(ISNA(VLOOKUP((ROW(H33)-11),'List of tables'!$A$4:$I$998,9,FALSE))," ",VLOOKUP((ROW(H33)-11),'List of tables'!$A$4:$I$998,9,FALSE))</f>
        <v>https://datavis.nisra.gov.uk/census/2011/census-2011-commissioned-table-ct0022ni.ods</v>
      </c>
      <c r="I33" s="12" t="str">
        <f>IF(ISNA(VLOOKUP((ROW(I33)-11),'List of tables'!$A$4:$I$998,8,FALSE))," ",VLOOKUP((ROW(I33)-11),'List of tables'!$A$4:$I$998,8,FALSE))</f>
        <v>Download file (ODS, 24 KB)</v>
      </c>
    </row>
    <row r="34" spans="1:9" ht="46.5">
      <c r="A34" s="31" t="str">
        <f>IF(ISNA(VLOOKUP((ROW(A34)-11),'List of tables'!$A$4:$G$998,2,FALSE))," ",VLOOKUP((ROW(A34)-11),'List of tables'!$A$4:$G$998,2,FALSE))</f>
        <v>CT0023NI</v>
      </c>
      <c r="B34" s="10" t="str">
        <f>IF(ISNA(VLOOKUP((ROW(B34)-11),'List of tables'!$A$4:$G$998,3,FALSE))," ",VLOOKUP((ROW(B34)-11),'List of tables'!$A$4:$G$998,3,FALSE))</f>
        <v>Working or Studying in the Republic of Ireland (ROI) by Age by Sex</v>
      </c>
      <c r="C34" s="10" t="str">
        <f>IF(ISNA(VLOOKUP((ROW(C34)-11),'List of tables'!$A$4:$G$998,5,FALSE))," ",VLOOKUP((ROW(C34)-11),'List of tables'!$A$4:$G$998,5,FALSE))</f>
        <v>Northern Ireland</v>
      </c>
      <c r="D34" s="10" t="str">
        <f>IF(ISNA(VLOOKUP((ROW(D34)-11),'List of tables'!$A$4:$G$998,6,FALSE))," ",VLOOKUP((ROW(D34)-11),'List of tables'!$A$4:$G$998,6,FALSE))</f>
        <v>All usual residents aged 16 to 74 in full-time education in ROI and/or in employment and working in ROI</v>
      </c>
      <c r="E34" s="59">
        <f>IF(ISNA(VLOOKUP((ROW(E34)-11),'List of tables'!$A$4:$G$998,7,FALSE))," ",VLOOKUP((ROW(E34)-11),'List of tables'!$A$4:$G$998,7,FALSE))</f>
        <v>41787</v>
      </c>
      <c r="F34" s="28" t="str">
        <f t="shared" si="0"/>
        <v>Download file (ODS, 24 KB)</v>
      </c>
      <c r="H34" s="12" t="str">
        <f>IF(ISNA(VLOOKUP((ROW(H34)-11),'List of tables'!$A$4:$I$998,9,FALSE))," ",VLOOKUP((ROW(H34)-11),'List of tables'!$A$4:$I$998,9,FALSE))</f>
        <v>https://datavis.nisra.gov.uk/census/2011/census-2011-commissioned-table-ct0023ni.ods</v>
      </c>
      <c r="I34" s="12" t="str">
        <f>IF(ISNA(VLOOKUP((ROW(I34)-11),'List of tables'!$A$4:$I$998,8,FALSE))," ",VLOOKUP((ROW(I34)-11),'List of tables'!$A$4:$I$998,8,FALSE))</f>
        <v>Download file (ODS, 24 KB)</v>
      </c>
    </row>
    <row r="35" spans="1:9" ht="46.5">
      <c r="A35" s="31" t="str">
        <f>IF(ISNA(VLOOKUP((ROW(A35)-11),'List of tables'!$A$4:$G$998,2,FALSE))," ",VLOOKUP((ROW(A35)-11),'List of tables'!$A$4:$G$998,2,FALSE))</f>
        <v>CT0024NI</v>
      </c>
      <c r="B35" s="10" t="str">
        <f>IF(ISNA(VLOOKUP((ROW(B35)-11),'List of tables'!$A$4:$G$998,3,FALSE))," ",VLOOKUP((ROW(B35)-11),'List of tables'!$A$4:$G$998,3,FALSE))</f>
        <v>Working or Studying in the Republic of Ireland (ROI) by Country of Birth</v>
      </c>
      <c r="C35" s="10" t="str">
        <f>IF(ISNA(VLOOKUP((ROW(C35)-11),'List of tables'!$A$4:$G$998,5,FALSE))," ",VLOOKUP((ROW(C35)-11),'List of tables'!$A$4:$G$998,5,FALSE))</f>
        <v>Northern Ireland</v>
      </c>
      <c r="D35" s="10" t="str">
        <f>IF(ISNA(VLOOKUP((ROW(D35)-11),'List of tables'!$A$4:$G$998,6,FALSE))," ",VLOOKUP((ROW(D35)-11),'List of tables'!$A$4:$G$998,6,FALSE))</f>
        <v>All usual residents aged 16 to 74 in full-time education in ROI and/or in employment and working in ROI</v>
      </c>
      <c r="E35" s="59">
        <f>IF(ISNA(VLOOKUP((ROW(E35)-11),'List of tables'!$A$4:$G$998,7,FALSE))," ",VLOOKUP((ROW(E35)-11),'List of tables'!$A$4:$G$998,7,FALSE))</f>
        <v>41787</v>
      </c>
      <c r="F35" s="28" t="str">
        <f t="shared" si="0"/>
        <v>Download file (ODS, 24 KB)</v>
      </c>
      <c r="H35" s="12" t="str">
        <f>IF(ISNA(VLOOKUP((ROW(H35)-11),'List of tables'!$A$4:$I$998,9,FALSE))," ",VLOOKUP((ROW(H35)-11),'List of tables'!$A$4:$I$998,9,FALSE))</f>
        <v>https://datavis.nisra.gov.uk/census/2011/census-2011-commissioned-table-ct0024ni.ods</v>
      </c>
      <c r="I35" s="12" t="str">
        <f>IF(ISNA(VLOOKUP((ROW(I35)-11),'List of tables'!$A$4:$I$998,8,FALSE))," ",VLOOKUP((ROW(I35)-11),'List of tables'!$A$4:$I$998,8,FALSE))</f>
        <v>Download file (ODS, 24 KB)</v>
      </c>
    </row>
    <row r="36" spans="1:9" ht="46.5">
      <c r="A36" s="31" t="str">
        <f>IF(ISNA(VLOOKUP((ROW(A36)-11),'List of tables'!$A$4:$G$998,2,FALSE))," ",VLOOKUP((ROW(A36)-11),'List of tables'!$A$4:$G$998,2,FALSE))</f>
        <v>CT0025NI</v>
      </c>
      <c r="B36" s="10" t="str">
        <f>IF(ISNA(VLOOKUP((ROW(B36)-11),'List of tables'!$A$4:$G$998,3,FALSE))," ",VLOOKUP((ROW(B36)-11),'List of tables'!$A$4:$G$998,3,FALSE))</f>
        <v>Working or Studying in the Republic of Ireland (ROI) by Highest Level of Qualification</v>
      </c>
      <c r="C36" s="10" t="str">
        <f>IF(ISNA(VLOOKUP((ROW(C36)-11),'List of tables'!$A$4:$G$998,5,FALSE))," ",VLOOKUP((ROW(C36)-11),'List of tables'!$A$4:$G$998,5,FALSE))</f>
        <v>Northern Ireland</v>
      </c>
      <c r="D36" s="10" t="str">
        <f>IF(ISNA(VLOOKUP((ROW(D36)-11),'List of tables'!$A$4:$G$998,6,FALSE))," ",VLOOKUP((ROW(D36)-11),'List of tables'!$A$4:$G$998,6,FALSE))</f>
        <v>All usual residents aged 16 to 74 in full-time education in the ROI and/or in employment and working in the ROI</v>
      </c>
      <c r="E36" s="59">
        <f>IF(ISNA(VLOOKUP((ROW(E36)-11),'List of tables'!$A$4:$G$998,7,FALSE))," ",VLOOKUP((ROW(E36)-11),'List of tables'!$A$4:$G$998,7,FALSE))</f>
        <v>41787</v>
      </c>
      <c r="F36" s="28" t="str">
        <f t="shared" si="0"/>
        <v>Download file (ODS, 29 KB)</v>
      </c>
      <c r="H36" s="12" t="str">
        <f>IF(ISNA(VLOOKUP((ROW(H36)-11),'List of tables'!$A$4:$I$998,9,FALSE))," ",VLOOKUP((ROW(H36)-11),'List of tables'!$A$4:$I$998,9,FALSE))</f>
        <v>https://datavis.nisra.gov.uk/census/2011/census-2011-commissioned-table-ct0025ni.ods</v>
      </c>
      <c r="I36" s="12" t="str">
        <f>IF(ISNA(VLOOKUP((ROW(I36)-11),'List of tables'!$A$4:$I$998,8,FALSE))," ",VLOOKUP((ROW(I36)-11),'List of tables'!$A$4:$I$998,8,FALSE))</f>
        <v>Download file (ODS, 29 KB)</v>
      </c>
    </row>
    <row r="37" spans="1:9" ht="46.5">
      <c r="A37" s="31" t="str">
        <f>IF(ISNA(VLOOKUP((ROW(A37)-11),'List of tables'!$A$4:$G$998,2,FALSE))," ",VLOOKUP((ROW(A37)-11),'List of tables'!$A$4:$G$998,2,FALSE))</f>
        <v>CT0026NI</v>
      </c>
      <c r="B37" s="10" t="str">
        <f>IF(ISNA(VLOOKUP((ROW(B37)-11),'List of tables'!$A$4:$G$998,3,FALSE))," ",VLOOKUP((ROW(B37)-11),'List of tables'!$A$4:$G$998,3,FALSE))</f>
        <v>Working or Studying in the Republic of Ireland (ROI) by Method of Travel to Work or Study</v>
      </c>
      <c r="C37" s="10" t="str">
        <f>IF(ISNA(VLOOKUP((ROW(C37)-11),'List of tables'!$A$4:$G$998,5,FALSE))," ",VLOOKUP((ROW(C37)-11),'List of tables'!$A$4:$G$998,5,FALSE))</f>
        <v>Northern Ireland</v>
      </c>
      <c r="D37" s="10" t="str">
        <f>IF(ISNA(VLOOKUP((ROW(D37)-11),'List of tables'!$A$4:$G$998,6,FALSE))," ",VLOOKUP((ROW(D37)-11),'List of tables'!$A$4:$G$998,6,FALSE))</f>
        <v>All usual residents aged 16 to 74 in full-time education in ROI and/or in employment and working in ROI</v>
      </c>
      <c r="E37" s="59">
        <f>IF(ISNA(VLOOKUP((ROW(E37)-11),'List of tables'!$A$4:$G$998,7,FALSE))," ",VLOOKUP((ROW(E37)-11),'List of tables'!$A$4:$G$998,7,FALSE))</f>
        <v>41787</v>
      </c>
      <c r="F37" s="28" t="str">
        <f t="shared" si="0"/>
        <v>Download file (ODS, 23 KB)</v>
      </c>
      <c r="H37" s="12" t="str">
        <f>IF(ISNA(VLOOKUP((ROW(H37)-11),'List of tables'!$A$4:$I$998,9,FALSE))," ",VLOOKUP((ROW(H37)-11),'List of tables'!$A$4:$I$998,9,FALSE))</f>
        <v>https://datavis.nisra.gov.uk/census/2011/census-2011-commissioned-table-ct0026ni.ods</v>
      </c>
      <c r="I37" s="12" t="str">
        <f>IF(ISNA(VLOOKUP((ROW(I37)-11),'List of tables'!$A$4:$I$998,8,FALSE))," ",VLOOKUP((ROW(I37)-11),'List of tables'!$A$4:$I$998,8,FALSE))</f>
        <v>Download file (ODS, 23 KB)</v>
      </c>
    </row>
    <row r="38" spans="1:9" ht="46.5">
      <c r="A38" s="31" t="str">
        <f>IF(ISNA(VLOOKUP((ROW(A38)-11),'List of tables'!$A$4:$G$998,2,FALSE))," ",VLOOKUP((ROW(A38)-11),'List of tables'!$A$4:$G$998,2,FALSE))</f>
        <v>CT0027NI</v>
      </c>
      <c r="B38" s="10" t="str">
        <f>IF(ISNA(VLOOKUP((ROW(B38)-11),'List of tables'!$A$4:$G$998,3,FALSE))," ",VLOOKUP((ROW(B38)-11),'List of tables'!$A$4:$G$998,3,FALSE))</f>
        <v>Working or Studying in the Republic of Ireland (ROI) by Religion</v>
      </c>
      <c r="C38" s="10" t="str">
        <f>IF(ISNA(VLOOKUP((ROW(C38)-11),'List of tables'!$A$4:$G$998,5,FALSE))," ",VLOOKUP((ROW(C38)-11),'List of tables'!$A$4:$G$998,5,FALSE))</f>
        <v>Northern Ireland</v>
      </c>
      <c r="D38" s="10" t="str">
        <f>IF(ISNA(VLOOKUP((ROW(D38)-11),'List of tables'!$A$4:$G$998,6,FALSE))," ",VLOOKUP((ROW(D38)-11),'List of tables'!$A$4:$G$998,6,FALSE))</f>
        <v>All usual residents aged 16 to 74 in full-time education in ROI and/or in employment and working in ROI</v>
      </c>
      <c r="E38" s="59">
        <f>IF(ISNA(VLOOKUP((ROW(E38)-11),'List of tables'!$A$4:$G$998,7,FALSE))," ",VLOOKUP((ROW(E38)-11),'List of tables'!$A$4:$G$998,7,FALSE))</f>
        <v>41787</v>
      </c>
      <c r="F38" s="28" t="str">
        <f t="shared" si="0"/>
        <v>Download file (ODS, 24 KB)</v>
      </c>
      <c r="H38" s="12" t="str">
        <f>IF(ISNA(VLOOKUP((ROW(H38)-11),'List of tables'!$A$4:$I$998,9,FALSE))," ",VLOOKUP((ROW(H38)-11),'List of tables'!$A$4:$I$998,9,FALSE))</f>
        <v>https://datavis.nisra.gov.uk/census/2011/census-2011-commissioned-table-ct0027ni.ods</v>
      </c>
      <c r="I38" s="12" t="str">
        <f>IF(ISNA(VLOOKUP((ROW(I38)-11),'List of tables'!$A$4:$I$998,8,FALSE))," ",VLOOKUP((ROW(I38)-11),'List of tables'!$A$4:$I$998,8,FALSE))</f>
        <v>Download file (ODS, 24 KB)</v>
      </c>
    </row>
    <row r="39" spans="1:9" ht="31" customHeight="1">
      <c r="A39" s="31" t="str">
        <f>IF(ISNA(VLOOKUP((ROW(A39)-11),'List of tables'!$A$4:$G$998,2,FALSE))," ",VLOOKUP((ROW(A39)-11),'List of tables'!$A$4:$G$998,2,FALSE))</f>
        <v>CT0028NI</v>
      </c>
      <c r="B39" s="10" t="str">
        <f>IF(ISNA(VLOOKUP((ROW(B39)-11),'List of tables'!$A$4:$G$998,3,FALSE))," ",VLOOKUP((ROW(B39)-11),'List of tables'!$A$4:$G$998,3,FALSE))</f>
        <v>Selected Country of Birth by Age by Sex</v>
      </c>
      <c r="C39" s="10" t="str">
        <f>IF(ISNA(VLOOKUP((ROW(C39)-11),'List of tables'!$A$4:$G$998,5,FALSE))," ",VLOOKUP((ROW(C39)-11),'List of tables'!$A$4:$G$998,5,FALSE))</f>
        <v>Northern Ireland</v>
      </c>
      <c r="D39" s="10" t="str">
        <f>IF(ISNA(VLOOKUP((ROW(D39)-11),'List of tables'!$A$4:$G$998,6,FALSE))," ",VLOOKUP((ROW(D39)-11),'List of tables'!$A$4:$G$998,6,FALSE))</f>
        <v>All usual residents born in Ireland/United Kingdom part not specified</v>
      </c>
      <c r="E39" s="59">
        <f>IF(ISNA(VLOOKUP((ROW(E39)-11),'List of tables'!$A$4:$G$998,7,FALSE))," ",VLOOKUP((ROW(E39)-11),'List of tables'!$A$4:$G$998,7,FALSE))</f>
        <v>41758</v>
      </c>
      <c r="F39" s="28" t="str">
        <f t="shared" si="0"/>
        <v>Download file (ODS, 28 KB)</v>
      </c>
      <c r="H39" s="12" t="str">
        <f>IF(ISNA(VLOOKUP((ROW(H39)-11),'List of tables'!$A$4:$I$998,9,FALSE))," ",VLOOKUP((ROW(H39)-11),'List of tables'!$A$4:$I$998,9,FALSE))</f>
        <v>https://datavis.nisra.gov.uk/census/2011/census-2011-commissioned-table-ct0028ni.ods</v>
      </c>
      <c r="I39" s="12" t="str">
        <f>IF(ISNA(VLOOKUP((ROW(I39)-11),'List of tables'!$A$4:$I$998,8,FALSE))," ",VLOOKUP((ROW(I39)-11),'List of tables'!$A$4:$I$998,8,FALSE))</f>
        <v>Download file (ODS, 28 KB)</v>
      </c>
    </row>
    <row r="40" spans="1:9" ht="31" customHeight="1">
      <c r="A40" s="31" t="str">
        <f>IF(ISNA(VLOOKUP((ROW(A40)-11),'List of tables'!$A$4:$G$998,2,FALSE))," ",VLOOKUP((ROW(A40)-11),'List of tables'!$A$4:$G$998,2,FALSE))</f>
        <v>CT0029NI</v>
      </c>
      <c r="B40" s="10" t="str">
        <f>IF(ISNA(VLOOKUP((ROW(B40)-11),'List of tables'!$A$4:$G$998,3,FALSE))," ",VLOOKUP((ROW(B40)-11),'List of tables'!$A$4:$G$998,3,FALSE))</f>
        <v>Passports Held (Classification 2)</v>
      </c>
      <c r="C40" s="10" t="str">
        <f>IF(ISNA(VLOOKUP((ROW(C40)-11),'List of tables'!$A$4:$G$998,5,FALSE))," ",VLOOKUP((ROW(C40)-11),'List of tables'!$A$4:$G$998,5,FALSE))</f>
        <v>Northern Ireland</v>
      </c>
      <c r="D40" s="10" t="str">
        <f>IF(ISNA(VLOOKUP((ROW(D40)-11),'List of tables'!$A$4:$G$998,6,FALSE))," ",VLOOKUP((ROW(D40)-11),'List of tables'!$A$4:$G$998,6,FALSE))</f>
        <v>All usual residents</v>
      </c>
      <c r="E40" s="59">
        <f>IF(ISNA(VLOOKUP((ROW(E40)-11),'List of tables'!$A$4:$G$998,7,FALSE))," ",VLOOKUP((ROW(E40)-11),'List of tables'!$A$4:$G$998,7,FALSE))</f>
        <v>41758</v>
      </c>
      <c r="F40" s="28" t="str">
        <f t="shared" si="0"/>
        <v>Download file (ODS, 29 KB)</v>
      </c>
      <c r="H40" s="12" t="str">
        <f>IF(ISNA(VLOOKUP((ROW(H40)-11),'List of tables'!$A$4:$I$998,9,FALSE))," ",VLOOKUP((ROW(H40)-11),'List of tables'!$A$4:$I$998,9,FALSE))</f>
        <v>https://datavis.nisra.gov.uk/census/2011/census-2011-commissioned-table-ct0029ni.ods</v>
      </c>
      <c r="I40" s="12" t="str">
        <f>IF(ISNA(VLOOKUP((ROW(I40)-11),'List of tables'!$A$4:$I$998,8,FALSE))," ",VLOOKUP((ROW(I40)-11),'List of tables'!$A$4:$I$998,8,FALSE))</f>
        <v>Download file (ODS, 29 KB)</v>
      </c>
    </row>
    <row r="41" spans="1:9" ht="31" customHeight="1">
      <c r="A41" s="31" t="str">
        <f>IF(ISNA(VLOOKUP((ROW(A41)-11),'List of tables'!$A$4:$G$998,2,FALSE))," ",VLOOKUP((ROW(A41)-11),'List of tables'!$A$4:$G$998,2,FALSE))</f>
        <v>CT0030NI</v>
      </c>
      <c r="B41" s="10" t="str">
        <f>IF(ISNA(VLOOKUP((ROW(B41)-11),'List of tables'!$A$4:$G$998,3,FALSE))," ",VLOOKUP((ROW(B41)-11),'List of tables'!$A$4:$G$998,3,FALSE))</f>
        <v>Landlords by Age</v>
      </c>
      <c r="C41" s="10" t="str">
        <f>IF(ISNA(VLOOKUP((ROW(C41)-11),'List of tables'!$A$4:$G$998,5,FALSE))," ",VLOOKUP((ROW(C41)-11),'List of tables'!$A$4:$G$998,5,FALSE))</f>
        <v>Northern Ireland</v>
      </c>
      <c r="D41" s="10" t="str">
        <f>IF(ISNA(VLOOKUP((ROW(D41)-11),'List of tables'!$A$4:$G$998,6,FALSE))," ",VLOOKUP((ROW(D41)-11),'List of tables'!$A$4:$G$998,6,FALSE))</f>
        <v>All usual residents aged 16 to 74 in employment</v>
      </c>
      <c r="E41" s="59">
        <f>IF(ISNA(VLOOKUP((ROW(E41)-11),'List of tables'!$A$4:$G$998,7,FALSE))," ",VLOOKUP((ROW(E41)-11),'List of tables'!$A$4:$G$998,7,FALSE))</f>
        <v>41774</v>
      </c>
      <c r="F41" s="28" t="str">
        <f t="shared" si="0"/>
        <v>Download file (ODS, 23 KB)</v>
      </c>
      <c r="H41" s="12" t="str">
        <f>IF(ISNA(VLOOKUP((ROW(H41)-11),'List of tables'!$A$4:$I$998,9,FALSE))," ",VLOOKUP((ROW(H41)-11),'List of tables'!$A$4:$I$998,9,FALSE))</f>
        <v>https://datavis.nisra.gov.uk/census/2011/census-2011-commissioned-table-ct0030ni.ods</v>
      </c>
      <c r="I41" s="12" t="str">
        <f>IF(ISNA(VLOOKUP((ROW(I41)-11),'List of tables'!$A$4:$I$998,8,FALSE))," ",VLOOKUP((ROW(I41)-11),'List of tables'!$A$4:$I$998,8,FALSE))</f>
        <v>Download file (ODS, 23 KB)</v>
      </c>
    </row>
    <row r="42" spans="1:9" ht="31" customHeight="1">
      <c r="A42" s="31" t="str">
        <f>IF(ISNA(VLOOKUP((ROW(A42)-11),'List of tables'!$A$4:$G$998,2,FALSE))," ",VLOOKUP((ROW(A42)-11),'List of tables'!$A$4:$G$998,2,FALSE))</f>
        <v>CT0031NI</v>
      </c>
      <c r="B42" s="10" t="str">
        <f>IF(ISNA(VLOOKUP((ROW(B42)-11),'List of tables'!$A$4:$G$998,3,FALSE))," ",VLOOKUP((ROW(B42)-11),'List of tables'!$A$4:$G$998,3,FALSE))</f>
        <v>Landlords by Sex</v>
      </c>
      <c r="C42" s="10" t="str">
        <f>IF(ISNA(VLOOKUP((ROW(C42)-11),'List of tables'!$A$4:$G$998,5,FALSE))," ",VLOOKUP((ROW(C42)-11),'List of tables'!$A$4:$G$998,5,FALSE))</f>
        <v>Northern Ireland</v>
      </c>
      <c r="D42" s="10" t="str">
        <f>IF(ISNA(VLOOKUP((ROW(D42)-11),'List of tables'!$A$4:$G$998,6,FALSE))," ",VLOOKUP((ROW(D42)-11),'List of tables'!$A$4:$G$998,6,FALSE))</f>
        <v>All usual residents aged 16 to 74 in employment</v>
      </c>
      <c r="E42" s="59">
        <f>IF(ISNA(VLOOKUP((ROW(E42)-11),'List of tables'!$A$4:$G$998,7,FALSE))," ",VLOOKUP((ROW(E42)-11),'List of tables'!$A$4:$G$998,7,FALSE))</f>
        <v>41774</v>
      </c>
      <c r="F42" s="28" t="str">
        <f t="shared" si="0"/>
        <v>Download file (ODS, 22 KB)</v>
      </c>
      <c r="H42" s="12" t="str">
        <f>IF(ISNA(VLOOKUP((ROW(H42)-11),'List of tables'!$A$4:$I$998,9,FALSE))," ",VLOOKUP((ROW(H42)-11),'List of tables'!$A$4:$I$998,9,FALSE))</f>
        <v>https://datavis.nisra.gov.uk/census/2011/census-2011-commissioned-table-ct0031ni.ods</v>
      </c>
      <c r="I42" s="12" t="str">
        <f>IF(ISNA(VLOOKUP((ROW(I42)-11),'List of tables'!$A$4:$I$998,8,FALSE))," ",VLOOKUP((ROW(I42)-11),'List of tables'!$A$4:$I$998,8,FALSE))</f>
        <v>Download file (ODS, 22 KB)</v>
      </c>
    </row>
    <row r="43" spans="1:9" ht="31" customHeight="1">
      <c r="A43" s="31" t="str">
        <f>IF(ISNA(VLOOKUP((ROW(A43)-11),'List of tables'!$A$4:$G$998,2,FALSE))," ",VLOOKUP((ROW(A43)-11),'List of tables'!$A$4:$G$998,2,FALSE))</f>
        <v>CT0032NI</v>
      </c>
      <c r="B43" s="10" t="str">
        <f>IF(ISNA(VLOOKUP((ROW(B43)-11),'List of tables'!$A$4:$G$998,3,FALSE))," ",VLOOKUP((ROW(B43)-11),'List of tables'!$A$4:$G$998,3,FALSE))</f>
        <v>Landlords by Dependent Children</v>
      </c>
      <c r="C43" s="10" t="str">
        <f>IF(ISNA(VLOOKUP((ROW(C43)-11),'List of tables'!$A$4:$G$998,5,FALSE))," ",VLOOKUP((ROW(C43)-11),'List of tables'!$A$4:$G$998,5,FALSE))</f>
        <v>Northern Ireland</v>
      </c>
      <c r="D43" s="10" t="str">
        <f>IF(ISNA(VLOOKUP((ROW(D43)-11),'List of tables'!$A$4:$G$998,6,FALSE))," ",VLOOKUP((ROW(D43)-11),'List of tables'!$A$4:$G$998,6,FALSE))</f>
        <v>All usual residents aged 16 to 74 in employment in households</v>
      </c>
      <c r="E43" s="59">
        <f>IF(ISNA(VLOOKUP((ROW(E43)-11),'List of tables'!$A$4:$G$998,7,FALSE))," ",VLOOKUP((ROW(E43)-11),'List of tables'!$A$4:$G$998,7,FALSE))</f>
        <v>41774</v>
      </c>
      <c r="F43" s="28" t="str">
        <f t="shared" si="0"/>
        <v>Download file (ODS, 24 KB)</v>
      </c>
      <c r="H43" s="12" t="str">
        <f>IF(ISNA(VLOOKUP((ROW(H43)-11),'List of tables'!$A$4:$I$998,9,FALSE))," ",VLOOKUP((ROW(H43)-11),'List of tables'!$A$4:$I$998,9,FALSE))</f>
        <v>https://datavis.nisra.gov.uk/census/2011/census-2011-commissioned-table-ct0032ni.ods</v>
      </c>
      <c r="I43" s="12" t="str">
        <f>IF(ISNA(VLOOKUP((ROW(I43)-11),'List of tables'!$A$4:$I$998,8,FALSE))," ",VLOOKUP((ROW(I43)-11),'List of tables'!$A$4:$I$998,8,FALSE))</f>
        <v>Download file (ODS, 24 KB)</v>
      </c>
    </row>
    <row r="44" spans="1:9" ht="31" customHeight="1">
      <c r="A44" s="31" t="str">
        <f>IF(ISNA(VLOOKUP((ROW(A44)-11),'List of tables'!$A$4:$G$998,2,FALSE))," ",VLOOKUP((ROW(A44)-11),'List of tables'!$A$4:$G$998,2,FALSE))</f>
        <v>CT0033NI</v>
      </c>
      <c r="B44" s="10" t="str">
        <f>IF(ISNA(VLOOKUP((ROW(B44)-11),'List of tables'!$A$4:$G$998,3,FALSE))," ",VLOOKUP((ROW(B44)-11),'List of tables'!$A$4:$G$998,3,FALSE))</f>
        <v>Landlords by Ethnic Group</v>
      </c>
      <c r="C44" s="10" t="str">
        <f>IF(ISNA(VLOOKUP((ROW(C44)-11),'List of tables'!$A$4:$G$998,5,FALSE))," ",VLOOKUP((ROW(C44)-11),'List of tables'!$A$4:$G$998,5,FALSE))</f>
        <v>Northern Ireland</v>
      </c>
      <c r="D44" s="10" t="str">
        <f>IF(ISNA(VLOOKUP((ROW(D44)-11),'List of tables'!$A$4:$G$998,6,FALSE))," ",VLOOKUP((ROW(D44)-11),'List of tables'!$A$4:$G$998,6,FALSE))</f>
        <v>All usual residents aged 16 to 74 in employment</v>
      </c>
      <c r="E44" s="59">
        <f>IF(ISNA(VLOOKUP((ROW(E44)-11),'List of tables'!$A$4:$G$998,7,FALSE))," ",VLOOKUP((ROW(E44)-11),'List of tables'!$A$4:$G$998,7,FALSE))</f>
        <v>41774</v>
      </c>
      <c r="F44" s="28" t="str">
        <f t="shared" si="0"/>
        <v>Download file (ODS, 23 KB)</v>
      </c>
      <c r="H44" s="12" t="str">
        <f>IF(ISNA(VLOOKUP((ROW(H44)-11),'List of tables'!$A$4:$I$998,9,FALSE))," ",VLOOKUP((ROW(H44)-11),'List of tables'!$A$4:$I$998,9,FALSE))</f>
        <v>https://datavis.nisra.gov.uk/census/2011/census-2011-commissioned-table-ct0033ni.ods</v>
      </c>
      <c r="I44" s="12" t="str">
        <f>IF(ISNA(VLOOKUP((ROW(I44)-11),'List of tables'!$A$4:$I$998,8,FALSE))," ",VLOOKUP((ROW(I44)-11),'List of tables'!$A$4:$I$998,8,FALSE))</f>
        <v>Download file (ODS, 23 KB)</v>
      </c>
    </row>
    <row r="45" spans="1:9" ht="31" customHeight="1">
      <c r="A45" s="31" t="str">
        <f>IF(ISNA(VLOOKUP((ROW(A45)-11),'List of tables'!$A$4:$G$998,2,FALSE))," ",VLOOKUP((ROW(A45)-11),'List of tables'!$A$4:$G$998,2,FALSE))</f>
        <v>CT0034NI</v>
      </c>
      <c r="B45" s="10" t="str">
        <f>IF(ISNA(VLOOKUP((ROW(B45)-11),'List of tables'!$A$4:$G$998,3,FALSE))," ",VLOOKUP((ROW(B45)-11),'List of tables'!$A$4:$G$998,3,FALSE))</f>
        <v>Landlords by General Health</v>
      </c>
      <c r="C45" s="10" t="str">
        <f>IF(ISNA(VLOOKUP((ROW(C45)-11),'List of tables'!$A$4:$G$998,5,FALSE))," ",VLOOKUP((ROW(C45)-11),'List of tables'!$A$4:$G$998,5,FALSE))</f>
        <v>Northern Ireland</v>
      </c>
      <c r="D45" s="10" t="str">
        <f>IF(ISNA(VLOOKUP((ROW(D45)-11),'List of tables'!$A$4:$G$998,6,FALSE))," ",VLOOKUP((ROW(D45)-11),'List of tables'!$A$4:$G$998,6,FALSE))</f>
        <v>All usual residents aged 16 to 74 in employment</v>
      </c>
      <c r="E45" s="59">
        <f>IF(ISNA(VLOOKUP((ROW(E45)-11),'List of tables'!$A$4:$G$998,7,FALSE))," ",VLOOKUP((ROW(E45)-11),'List of tables'!$A$4:$G$998,7,FALSE))</f>
        <v>41774</v>
      </c>
      <c r="F45" s="28" t="str">
        <f t="shared" si="0"/>
        <v>Download file (ODS, 23 KB)</v>
      </c>
      <c r="H45" s="12" t="str">
        <f>IF(ISNA(VLOOKUP((ROW(H45)-11),'List of tables'!$A$4:$I$998,9,FALSE))," ",VLOOKUP((ROW(H45)-11),'List of tables'!$A$4:$I$998,9,FALSE))</f>
        <v>https://datavis.nisra.gov.uk/census/2011/census-2011-commissioned-table-ct0034ni.ods</v>
      </c>
      <c r="I45" s="12" t="str">
        <f>IF(ISNA(VLOOKUP((ROW(I45)-11),'List of tables'!$A$4:$I$998,8,FALSE))," ",VLOOKUP((ROW(I45)-11),'List of tables'!$A$4:$I$998,8,FALSE))</f>
        <v>Download file (ODS, 23 KB)</v>
      </c>
    </row>
    <row r="46" spans="1:9" ht="31" customHeight="1">
      <c r="A46" s="31" t="str">
        <f>IF(ISNA(VLOOKUP((ROW(A46)-11),'List of tables'!$A$4:$G$998,2,FALSE))," ",VLOOKUP((ROW(A46)-11),'List of tables'!$A$4:$G$998,2,FALSE))</f>
        <v>CT0035NI</v>
      </c>
      <c r="B46" s="10" t="str">
        <f>IF(ISNA(VLOOKUP((ROW(B46)-11),'List of tables'!$A$4:$G$998,3,FALSE))," ",VLOOKUP((ROW(B46)-11),'List of tables'!$A$4:$G$998,3,FALSE))</f>
        <v>Landlords by Long-Term Health Problem or Disability</v>
      </c>
      <c r="C46" s="10" t="str">
        <f>IF(ISNA(VLOOKUP((ROW(C46)-11),'List of tables'!$A$4:$G$998,5,FALSE))," ",VLOOKUP((ROW(C46)-11),'List of tables'!$A$4:$G$998,5,FALSE))</f>
        <v>Northern Ireland</v>
      </c>
      <c r="D46" s="10" t="str">
        <f>IF(ISNA(VLOOKUP((ROW(D46)-11),'List of tables'!$A$4:$G$998,6,FALSE))," ",VLOOKUP((ROW(D46)-11),'List of tables'!$A$4:$G$998,6,FALSE))</f>
        <v>All usual residents aged 16 to 74 in employment</v>
      </c>
      <c r="E46" s="59">
        <f>IF(ISNA(VLOOKUP((ROW(E46)-11),'List of tables'!$A$4:$G$998,7,FALSE))," ",VLOOKUP((ROW(E46)-11),'List of tables'!$A$4:$G$998,7,FALSE))</f>
        <v>41774</v>
      </c>
      <c r="F46" s="28" t="str">
        <f t="shared" si="0"/>
        <v>Download file (ODS, 23 KB)</v>
      </c>
      <c r="H46" s="12" t="str">
        <f>IF(ISNA(VLOOKUP((ROW(H46)-11),'List of tables'!$A$4:$I$998,9,FALSE))," ",VLOOKUP((ROW(H46)-11),'List of tables'!$A$4:$I$998,9,FALSE))</f>
        <v>https://datavis.nisra.gov.uk/census/2011/census-2011-commissioned-table-ct0035ni.ods</v>
      </c>
      <c r="I46" s="12" t="str">
        <f>IF(ISNA(VLOOKUP((ROW(I46)-11),'List of tables'!$A$4:$I$998,8,FALSE))," ",VLOOKUP((ROW(I46)-11),'List of tables'!$A$4:$I$998,8,FALSE))</f>
        <v>Download file (ODS, 23 KB)</v>
      </c>
    </row>
    <row r="47" spans="1:9" ht="31" customHeight="1">
      <c r="A47" s="31" t="str">
        <f>IF(ISNA(VLOOKUP((ROW(A47)-11),'List of tables'!$A$4:$G$998,2,FALSE))," ",VLOOKUP((ROW(A47)-11),'List of tables'!$A$4:$G$998,2,FALSE))</f>
        <v>CT0036NI</v>
      </c>
      <c r="B47" s="10" t="str">
        <f>IF(ISNA(VLOOKUP((ROW(B47)-11),'List of tables'!$A$4:$G$998,3,FALSE))," ",VLOOKUP((ROW(B47)-11),'List of tables'!$A$4:$G$998,3,FALSE))</f>
        <v>Landlords by Marital and Civil Partnership Status</v>
      </c>
      <c r="C47" s="10" t="str">
        <f>IF(ISNA(VLOOKUP((ROW(C47)-11),'List of tables'!$A$4:$G$998,5,FALSE))," ",VLOOKUP((ROW(C47)-11),'List of tables'!$A$4:$G$998,5,FALSE))</f>
        <v>Northern Ireland</v>
      </c>
      <c r="D47" s="10" t="str">
        <f>IF(ISNA(VLOOKUP((ROW(D47)-11),'List of tables'!$A$4:$G$998,6,FALSE))," ",VLOOKUP((ROW(D47)-11),'List of tables'!$A$4:$G$998,6,FALSE))</f>
        <v>All usual residents aged 16 to 74 in employment</v>
      </c>
      <c r="E47" s="59">
        <f>IF(ISNA(VLOOKUP((ROW(E47)-11),'List of tables'!$A$4:$G$998,7,FALSE))," ",VLOOKUP((ROW(E47)-11),'List of tables'!$A$4:$G$998,7,FALSE))</f>
        <v>41774</v>
      </c>
      <c r="F47" s="28" t="str">
        <f t="shared" si="0"/>
        <v>Download file (ODS, 23 KB)</v>
      </c>
      <c r="H47" s="12" t="str">
        <f>IF(ISNA(VLOOKUP((ROW(H47)-11),'List of tables'!$A$4:$I$998,9,FALSE))," ",VLOOKUP((ROW(H47)-11),'List of tables'!$A$4:$I$998,9,FALSE))</f>
        <v>https://datavis.nisra.gov.uk/census/2011/census-2011-commissioned-table-ct0036ni.ods</v>
      </c>
      <c r="I47" s="12" t="str">
        <f>IF(ISNA(VLOOKUP((ROW(I47)-11),'List of tables'!$A$4:$I$998,8,FALSE))," ",VLOOKUP((ROW(I47)-11),'List of tables'!$A$4:$I$998,8,FALSE))</f>
        <v>Download file (ODS, 23 KB)</v>
      </c>
    </row>
    <row r="48" spans="1:9" ht="31" customHeight="1">
      <c r="A48" s="31" t="str">
        <f>IF(ISNA(VLOOKUP((ROW(A48)-11),'List of tables'!$A$4:$G$998,2,FALSE))," ",VLOOKUP((ROW(A48)-11),'List of tables'!$A$4:$G$998,2,FALSE))</f>
        <v>CT0037NI</v>
      </c>
      <c r="B48" s="10" t="str">
        <f>IF(ISNA(VLOOKUP((ROW(B48)-11),'List of tables'!$A$4:$G$998,3,FALSE))," ",VLOOKUP((ROW(B48)-11),'List of tables'!$A$4:$G$998,3,FALSE))</f>
        <v>Landlords by Religion or Religion Brought Up In</v>
      </c>
      <c r="C48" s="10" t="str">
        <f>IF(ISNA(VLOOKUP((ROW(C48)-11),'List of tables'!$A$4:$G$998,5,FALSE))," ",VLOOKUP((ROW(C48)-11),'List of tables'!$A$4:$G$998,5,FALSE))</f>
        <v>Northern Ireland</v>
      </c>
      <c r="D48" s="10" t="str">
        <f>IF(ISNA(VLOOKUP((ROW(D48)-11),'List of tables'!$A$4:$G$998,6,FALSE))," ",VLOOKUP((ROW(D48)-11),'List of tables'!$A$4:$G$998,6,FALSE))</f>
        <v>All usual residents aged 16 to 74 in employment</v>
      </c>
      <c r="E48" s="59">
        <f>IF(ISNA(VLOOKUP((ROW(E48)-11),'List of tables'!$A$4:$G$998,7,FALSE))," ",VLOOKUP((ROW(E48)-11),'List of tables'!$A$4:$G$998,7,FALSE))</f>
        <v>41774</v>
      </c>
      <c r="F48" s="28" t="str">
        <f t="shared" si="0"/>
        <v>Download file (ODS, 24 KB)</v>
      </c>
      <c r="H48" s="12" t="str">
        <f>IF(ISNA(VLOOKUP((ROW(H48)-11),'List of tables'!$A$4:$I$998,9,FALSE))," ",VLOOKUP((ROW(H48)-11),'List of tables'!$A$4:$I$998,9,FALSE))</f>
        <v>https://datavis.nisra.gov.uk/census/2011/census-2011-commissioned-table-ct0037ni.ods</v>
      </c>
      <c r="I48" s="12" t="str">
        <f>IF(ISNA(VLOOKUP((ROW(I48)-11),'List of tables'!$A$4:$I$998,8,FALSE))," ",VLOOKUP((ROW(I48)-11),'List of tables'!$A$4:$I$998,8,FALSE))</f>
        <v>Download file (ODS, 24 KB)</v>
      </c>
    </row>
    <row r="49" spans="1:9" ht="31" customHeight="1">
      <c r="A49" s="31" t="str">
        <f>IF(ISNA(VLOOKUP((ROW(A49)-11),'List of tables'!$A$4:$G$998,2,FALSE))," ",VLOOKUP((ROW(A49)-11),'List of tables'!$A$4:$G$998,2,FALSE))</f>
        <v>CT0038NI</v>
      </c>
      <c r="B49" s="10" t="str">
        <f>IF(ISNA(VLOOKUP((ROW(B49)-11),'List of tables'!$A$4:$G$998,3,FALSE))," ",VLOOKUP((ROW(B49)-11),'List of tables'!$A$4:$G$998,3,FALSE))</f>
        <v>Private Rented by Age</v>
      </c>
      <c r="C49" s="10" t="str">
        <f>IF(ISNA(VLOOKUP((ROW(C49)-11),'List of tables'!$A$4:$G$998,5,FALSE))," ",VLOOKUP((ROW(C49)-11),'List of tables'!$A$4:$G$998,5,FALSE))</f>
        <v>Northern Ireland</v>
      </c>
      <c r="D49" s="10" t="str">
        <f>IF(ISNA(VLOOKUP((ROW(D49)-11),'List of tables'!$A$4:$G$998,6,FALSE))," ",VLOOKUP((ROW(D49)-11),'List of tables'!$A$4:$G$998,6,FALSE))</f>
        <v>All Household Reference Persons (HRPs)</v>
      </c>
      <c r="E49" s="59">
        <f>IF(ISNA(VLOOKUP((ROW(E49)-11),'List of tables'!$A$4:$G$998,7,FALSE))," ",VLOOKUP((ROW(E49)-11),'List of tables'!$A$4:$G$998,7,FALSE))</f>
        <v>41774</v>
      </c>
      <c r="F49" s="28" t="str">
        <f t="shared" si="0"/>
        <v>Download file (ODS, 23 KB)</v>
      </c>
      <c r="H49" s="12" t="str">
        <f>IF(ISNA(VLOOKUP((ROW(H49)-11),'List of tables'!$A$4:$I$998,9,FALSE))," ",VLOOKUP((ROW(H49)-11),'List of tables'!$A$4:$I$998,9,FALSE))</f>
        <v>https://datavis.nisra.gov.uk/census/2011/census-2011-commissioned-table-ct0038ni.ods</v>
      </c>
      <c r="I49" s="12" t="str">
        <f>IF(ISNA(VLOOKUP((ROW(I49)-11),'List of tables'!$A$4:$I$998,8,FALSE))," ",VLOOKUP((ROW(I49)-11),'List of tables'!$A$4:$I$998,8,FALSE))</f>
        <v>Download file (ODS, 23 KB)</v>
      </c>
    </row>
    <row r="50" spans="1:9" ht="31" customHeight="1">
      <c r="A50" s="31" t="str">
        <f>IF(ISNA(VLOOKUP((ROW(A50)-11),'List of tables'!$A$4:$G$998,2,FALSE))," ",VLOOKUP((ROW(A50)-11),'List of tables'!$A$4:$G$998,2,FALSE))</f>
        <v>CT0039NI</v>
      </c>
      <c r="B50" s="10" t="str">
        <f>IF(ISNA(VLOOKUP((ROW(B50)-11),'List of tables'!$A$4:$G$998,3,FALSE))," ",VLOOKUP((ROW(B50)-11),'List of tables'!$A$4:$G$998,3,FALSE))</f>
        <v>Private Rented by Sex</v>
      </c>
      <c r="C50" s="10" t="str">
        <f>IF(ISNA(VLOOKUP((ROW(C50)-11),'List of tables'!$A$4:$G$998,5,FALSE))," ",VLOOKUP((ROW(C50)-11),'List of tables'!$A$4:$G$998,5,FALSE))</f>
        <v>Northern Ireland</v>
      </c>
      <c r="D50" s="10" t="str">
        <f>IF(ISNA(VLOOKUP((ROW(D50)-11),'List of tables'!$A$4:$G$998,6,FALSE))," ",VLOOKUP((ROW(D50)-11),'List of tables'!$A$4:$G$998,6,FALSE))</f>
        <v>All Household Reference Persons (HRPs)</v>
      </c>
      <c r="E50" s="59">
        <f>IF(ISNA(VLOOKUP((ROW(E50)-11),'List of tables'!$A$4:$G$998,7,FALSE))," ",VLOOKUP((ROW(E50)-11),'List of tables'!$A$4:$G$998,7,FALSE))</f>
        <v>41774</v>
      </c>
      <c r="F50" s="28" t="str">
        <f t="shared" si="0"/>
        <v>Download file (ODS, 23 KB)</v>
      </c>
      <c r="H50" s="12" t="str">
        <f>IF(ISNA(VLOOKUP((ROW(H50)-11),'List of tables'!$A$4:$I$998,9,FALSE))," ",VLOOKUP((ROW(H50)-11),'List of tables'!$A$4:$I$998,9,FALSE))</f>
        <v>https://datavis.nisra.gov.uk/census/2011/census-2011-commissioned-table-ct0039ni.ods</v>
      </c>
      <c r="I50" s="12" t="str">
        <f>IF(ISNA(VLOOKUP((ROW(I50)-11),'List of tables'!$A$4:$I$998,8,FALSE))," ",VLOOKUP((ROW(I50)-11),'List of tables'!$A$4:$I$998,8,FALSE))</f>
        <v>Download file (ODS, 23 KB)</v>
      </c>
    </row>
    <row r="51" spans="1:9" ht="31" customHeight="1">
      <c r="A51" s="31" t="str">
        <f>IF(ISNA(VLOOKUP((ROW(A51)-11),'List of tables'!$A$4:$G$998,2,FALSE))," ",VLOOKUP((ROW(A51)-11),'List of tables'!$A$4:$G$998,2,FALSE))</f>
        <v>CT0040NI</v>
      </c>
      <c r="B51" s="10" t="str">
        <f>IF(ISNA(VLOOKUP((ROW(B51)-11),'List of tables'!$A$4:$G$998,3,FALSE))," ",VLOOKUP((ROW(B51)-11),'List of tables'!$A$4:$G$998,3,FALSE))</f>
        <v>Private Rented by Dependent Children</v>
      </c>
      <c r="C51" s="10" t="str">
        <f>IF(ISNA(VLOOKUP((ROW(C51)-11),'List of tables'!$A$4:$G$998,5,FALSE))," ",VLOOKUP((ROW(C51)-11),'List of tables'!$A$4:$G$998,5,FALSE))</f>
        <v>Northern Ireland</v>
      </c>
      <c r="D51" s="10" t="str">
        <f>IF(ISNA(VLOOKUP((ROW(D51)-11),'List of tables'!$A$4:$G$998,6,FALSE))," ",VLOOKUP((ROW(D51)-11),'List of tables'!$A$4:$G$998,6,FALSE))</f>
        <v>All households</v>
      </c>
      <c r="E51" s="59">
        <f>IF(ISNA(VLOOKUP((ROW(E51)-11),'List of tables'!$A$4:$G$998,7,FALSE))," ",VLOOKUP((ROW(E51)-11),'List of tables'!$A$4:$G$998,7,FALSE))</f>
        <v>41774</v>
      </c>
      <c r="F51" s="28" t="str">
        <f t="shared" si="0"/>
        <v>Download file (ODS, 23 KB)</v>
      </c>
      <c r="H51" s="12" t="str">
        <f>IF(ISNA(VLOOKUP((ROW(H51)-11),'List of tables'!$A$4:$I$998,9,FALSE))," ",VLOOKUP((ROW(H51)-11),'List of tables'!$A$4:$I$998,9,FALSE))</f>
        <v>https://datavis.nisra.gov.uk/census/2011/census-2011-commissioned-table-ct0040ni.ods</v>
      </c>
      <c r="I51" s="12" t="str">
        <f>IF(ISNA(VLOOKUP((ROW(I51)-11),'List of tables'!$A$4:$I$998,8,FALSE))," ",VLOOKUP((ROW(I51)-11),'List of tables'!$A$4:$I$998,8,FALSE))</f>
        <v>Download file (ODS, 23 KB)</v>
      </c>
    </row>
    <row r="52" spans="1:9" ht="31" customHeight="1">
      <c r="A52" s="31" t="str">
        <f>IF(ISNA(VLOOKUP((ROW(A52)-11),'List of tables'!$A$4:$G$998,2,FALSE))," ",VLOOKUP((ROW(A52)-11),'List of tables'!$A$4:$G$998,2,FALSE))</f>
        <v>CT0041NI</v>
      </c>
      <c r="B52" s="10" t="str">
        <f>IF(ISNA(VLOOKUP((ROW(B52)-11),'List of tables'!$A$4:$G$998,3,FALSE))," ",VLOOKUP((ROW(B52)-11),'List of tables'!$A$4:$G$998,3,FALSE))</f>
        <v>Private Rented by Ethnic Group - 6 Way Classification</v>
      </c>
      <c r="C52" s="10" t="str">
        <f>IF(ISNA(VLOOKUP((ROW(C52)-11),'List of tables'!$A$4:$G$998,5,FALSE))," ",VLOOKUP((ROW(C52)-11),'List of tables'!$A$4:$G$998,5,FALSE))</f>
        <v>Northern Ireland</v>
      </c>
      <c r="D52" s="10" t="str">
        <f>IF(ISNA(VLOOKUP((ROW(D52)-11),'List of tables'!$A$4:$G$998,6,FALSE))," ",VLOOKUP((ROW(D52)-11),'List of tables'!$A$4:$G$998,6,FALSE))</f>
        <v>All Household Reference Persons (HRPs)</v>
      </c>
      <c r="E52" s="59">
        <f>IF(ISNA(VLOOKUP((ROW(E52)-11),'List of tables'!$A$4:$G$998,7,FALSE))," ",VLOOKUP((ROW(E52)-11),'List of tables'!$A$4:$G$998,7,FALSE))</f>
        <v>41774</v>
      </c>
      <c r="F52" s="28" t="str">
        <f t="shared" si="0"/>
        <v>Download file (ODS, 24 KB)</v>
      </c>
      <c r="H52" s="12" t="str">
        <f>IF(ISNA(VLOOKUP((ROW(H52)-11),'List of tables'!$A$4:$I$998,9,FALSE))," ",VLOOKUP((ROW(H52)-11),'List of tables'!$A$4:$I$998,9,FALSE))</f>
        <v>https://datavis.nisra.gov.uk/census/2011/census-2011-commissioned-table-ct0041ni.ods</v>
      </c>
      <c r="I52" s="12" t="str">
        <f>IF(ISNA(VLOOKUP((ROW(I52)-11),'List of tables'!$A$4:$I$998,8,FALSE))," ",VLOOKUP((ROW(I52)-11),'List of tables'!$A$4:$I$998,8,FALSE))</f>
        <v>Download file (ODS, 24 KB)</v>
      </c>
    </row>
    <row r="53" spans="1:9" ht="31" customHeight="1">
      <c r="A53" s="31" t="str">
        <f>IF(ISNA(VLOOKUP((ROW(A53)-11),'List of tables'!$A$4:$G$998,2,FALSE))," ",VLOOKUP((ROW(A53)-11),'List of tables'!$A$4:$G$998,2,FALSE))</f>
        <v>CT0042NI</v>
      </c>
      <c r="B53" s="10" t="str">
        <f>IF(ISNA(VLOOKUP((ROW(B53)-11),'List of tables'!$A$4:$G$998,3,FALSE))," ",VLOOKUP((ROW(B53)-11),'List of tables'!$A$4:$G$998,3,FALSE))</f>
        <v>Private Rented by General Health</v>
      </c>
      <c r="C53" s="10" t="str">
        <f>IF(ISNA(VLOOKUP((ROW(C53)-11),'List of tables'!$A$4:$G$998,5,FALSE))," ",VLOOKUP((ROW(C53)-11),'List of tables'!$A$4:$G$998,5,FALSE))</f>
        <v>Northern Ireland</v>
      </c>
      <c r="D53" s="10" t="str">
        <f>IF(ISNA(VLOOKUP((ROW(D53)-11),'List of tables'!$A$4:$G$998,6,FALSE))," ",VLOOKUP((ROW(D53)-11),'List of tables'!$A$4:$G$998,6,FALSE))</f>
        <v>All Household Reference Persons (HRPs)</v>
      </c>
      <c r="E53" s="59">
        <f>IF(ISNA(VLOOKUP((ROW(E53)-11),'List of tables'!$A$4:$G$998,7,FALSE))," ",VLOOKUP((ROW(E53)-11),'List of tables'!$A$4:$G$998,7,FALSE))</f>
        <v>41774</v>
      </c>
      <c r="F53" s="28" t="str">
        <f t="shared" si="0"/>
        <v>Download file (ODS, 25 KB)</v>
      </c>
      <c r="H53" s="12" t="str">
        <f>IF(ISNA(VLOOKUP((ROW(H53)-11),'List of tables'!$A$4:$I$998,9,FALSE))," ",VLOOKUP((ROW(H53)-11),'List of tables'!$A$4:$I$998,9,FALSE))</f>
        <v>https://datavis.nisra.gov.uk/census/2011/census-2011-commissioned-table-ct0042ni.ods</v>
      </c>
      <c r="I53" s="12" t="str">
        <f>IF(ISNA(VLOOKUP((ROW(I53)-11),'List of tables'!$A$4:$I$998,8,FALSE))," ",VLOOKUP((ROW(I53)-11),'List of tables'!$A$4:$I$998,8,FALSE))</f>
        <v>Download file (ODS, 25 KB)</v>
      </c>
    </row>
    <row r="54" spans="1:9" ht="31" customHeight="1">
      <c r="A54" s="31" t="str">
        <f>IF(ISNA(VLOOKUP((ROW(A54)-11),'List of tables'!$A$4:$G$998,2,FALSE))," ",VLOOKUP((ROW(A54)-11),'List of tables'!$A$4:$G$998,2,FALSE))</f>
        <v>CT0043NI</v>
      </c>
      <c r="B54" s="10" t="str">
        <f>IF(ISNA(VLOOKUP((ROW(B54)-11),'List of tables'!$A$4:$G$998,3,FALSE))," ",VLOOKUP((ROW(B54)-11),'List of tables'!$A$4:$G$998,3,FALSE))</f>
        <v>Private Rented by Long-Term Health Problem or Disability</v>
      </c>
      <c r="C54" s="10" t="str">
        <f>IF(ISNA(VLOOKUP((ROW(C54)-11),'List of tables'!$A$4:$G$998,5,FALSE))," ",VLOOKUP((ROW(C54)-11),'List of tables'!$A$4:$G$998,5,FALSE))</f>
        <v>Northern Ireland</v>
      </c>
      <c r="D54" s="10" t="str">
        <f>IF(ISNA(VLOOKUP((ROW(D54)-11),'List of tables'!$A$4:$G$998,6,FALSE))," ",VLOOKUP((ROW(D54)-11),'List of tables'!$A$4:$G$998,6,FALSE))</f>
        <v>All Household Reference Persons (HRPs)</v>
      </c>
      <c r="E54" s="59">
        <f>IF(ISNA(VLOOKUP((ROW(E54)-11),'List of tables'!$A$4:$G$998,7,FALSE))," ",VLOOKUP((ROW(E54)-11),'List of tables'!$A$4:$G$998,7,FALSE))</f>
        <v>41774</v>
      </c>
      <c r="F54" s="28" t="str">
        <f t="shared" si="0"/>
        <v>Download file (ODS, 26 KB)</v>
      </c>
      <c r="H54" s="12" t="str">
        <f>IF(ISNA(VLOOKUP((ROW(H54)-11),'List of tables'!$A$4:$I$998,9,FALSE))," ",VLOOKUP((ROW(H54)-11),'List of tables'!$A$4:$I$998,9,FALSE))</f>
        <v>https://datavis.nisra.gov.uk/census/2011/census-2011-commissioned-table-ct0043ni.ods</v>
      </c>
      <c r="I54" s="12" t="str">
        <f>IF(ISNA(VLOOKUP((ROW(I54)-11),'List of tables'!$A$4:$I$998,8,FALSE))," ",VLOOKUP((ROW(I54)-11),'List of tables'!$A$4:$I$998,8,FALSE))</f>
        <v>Download file (ODS, 26 KB)</v>
      </c>
    </row>
    <row r="55" spans="1:9" ht="31" customHeight="1">
      <c r="A55" s="31" t="str">
        <f>IF(ISNA(VLOOKUP((ROW(A55)-11),'List of tables'!$A$4:$G$998,2,FALSE))," ",VLOOKUP((ROW(A55)-11),'List of tables'!$A$4:$G$998,2,FALSE))</f>
        <v>CT0044NI</v>
      </c>
      <c r="B55" s="10" t="str">
        <f>IF(ISNA(VLOOKUP((ROW(B55)-11),'List of tables'!$A$4:$G$998,3,FALSE))," ",VLOOKUP((ROW(B55)-11),'List of tables'!$A$4:$G$998,3,FALSE))</f>
        <v>Private Rented by Marital and Civil Partnership Status</v>
      </c>
      <c r="C55" s="10" t="str">
        <f>IF(ISNA(VLOOKUP((ROW(C55)-11),'List of tables'!$A$4:$G$998,5,FALSE))," ",VLOOKUP((ROW(C55)-11),'List of tables'!$A$4:$G$998,5,FALSE))</f>
        <v>Northern Ireland</v>
      </c>
      <c r="D55" s="10" t="str">
        <f>IF(ISNA(VLOOKUP((ROW(D55)-11),'List of tables'!$A$4:$G$998,6,FALSE))," ",VLOOKUP((ROW(D55)-11),'List of tables'!$A$4:$G$998,6,FALSE))</f>
        <v>All Household Reference Persons (HRPs)</v>
      </c>
      <c r="E55" s="59">
        <f>IF(ISNA(VLOOKUP((ROW(E55)-11),'List of tables'!$A$4:$G$998,7,FALSE))," ",VLOOKUP((ROW(E55)-11),'List of tables'!$A$4:$G$998,7,FALSE))</f>
        <v>41774</v>
      </c>
      <c r="F55" s="28" t="str">
        <f t="shared" si="0"/>
        <v>Download file (ODS, 26 KB)</v>
      </c>
      <c r="H55" s="12" t="str">
        <f>IF(ISNA(VLOOKUP((ROW(H55)-11),'List of tables'!$A$4:$I$998,9,FALSE))," ",VLOOKUP((ROW(H55)-11),'List of tables'!$A$4:$I$998,9,FALSE))</f>
        <v>https://datavis.nisra.gov.uk/census/2011/census-2011-commissioned-table-ct0044ni.ods</v>
      </c>
      <c r="I55" s="12" t="str">
        <f>IF(ISNA(VLOOKUP((ROW(I55)-11),'List of tables'!$A$4:$I$998,8,FALSE))," ",VLOOKUP((ROW(I55)-11),'List of tables'!$A$4:$I$998,8,FALSE))</f>
        <v>Download file (ODS, 26 KB)</v>
      </c>
    </row>
    <row r="56" spans="1:9" ht="31" customHeight="1">
      <c r="A56" s="31" t="str">
        <f>IF(ISNA(VLOOKUP((ROW(A56)-11),'List of tables'!$A$4:$G$998,2,FALSE))," ",VLOOKUP((ROW(A56)-11),'List of tables'!$A$4:$G$998,2,FALSE))</f>
        <v>CT0045NI</v>
      </c>
      <c r="B56" s="10" t="str">
        <f>IF(ISNA(VLOOKUP((ROW(B56)-11),'List of tables'!$A$4:$G$998,3,FALSE))," ",VLOOKUP((ROW(B56)-11),'List of tables'!$A$4:$G$998,3,FALSE))</f>
        <v>Private Rented by Religion or Religion Brought Up In</v>
      </c>
      <c r="C56" s="10" t="str">
        <f>IF(ISNA(VLOOKUP((ROW(C56)-11),'List of tables'!$A$4:$G$998,5,FALSE))," ",VLOOKUP((ROW(C56)-11),'List of tables'!$A$4:$G$998,5,FALSE))</f>
        <v>Northern Ireland</v>
      </c>
      <c r="D56" s="10" t="str">
        <f>IF(ISNA(VLOOKUP((ROW(D56)-11),'List of tables'!$A$4:$G$998,6,FALSE))," ",VLOOKUP((ROW(D56)-11),'List of tables'!$A$4:$G$998,6,FALSE))</f>
        <v>All Household Reference Persons (HRPs)</v>
      </c>
      <c r="E56" s="59">
        <f>IF(ISNA(VLOOKUP((ROW(E56)-11),'List of tables'!$A$4:$G$998,7,FALSE))," ",VLOOKUP((ROW(E56)-11),'List of tables'!$A$4:$G$998,7,FALSE))</f>
        <v>41774</v>
      </c>
      <c r="F56" s="28" t="str">
        <f t="shared" si="0"/>
        <v>Download file (ODS, 26 KB)</v>
      </c>
      <c r="H56" s="12" t="str">
        <f>IF(ISNA(VLOOKUP((ROW(H56)-11),'List of tables'!$A$4:$I$998,9,FALSE))," ",VLOOKUP((ROW(H56)-11),'List of tables'!$A$4:$I$998,9,FALSE))</f>
        <v>https://datavis.nisra.gov.uk/census/2011/census-2011-commissioned-table-ct0045ni.ods</v>
      </c>
      <c r="I56" s="12" t="str">
        <f>IF(ISNA(VLOOKUP((ROW(I56)-11),'List of tables'!$A$4:$I$998,8,FALSE))," ",VLOOKUP((ROW(I56)-11),'List of tables'!$A$4:$I$998,8,FALSE))</f>
        <v>Download file (ODS, 26 KB)</v>
      </c>
    </row>
    <row r="57" spans="1:9" ht="31" customHeight="1">
      <c r="A57" s="31" t="str">
        <f>IF(ISNA(VLOOKUP((ROW(A57)-11),'List of tables'!$A$4:$G$998,2,FALSE))," ",VLOOKUP((ROW(A57)-11),'List of tables'!$A$4:$G$998,2,FALSE))</f>
        <v>CT0046NI</v>
      </c>
      <c r="B57" s="10" t="str">
        <f>IF(ISNA(VLOOKUP((ROW(B57)-11),'List of tables'!$A$4:$G$998,3,FALSE))," ",VLOOKUP((ROW(B57)-11),'List of tables'!$A$4:$G$998,3,FALSE))</f>
        <v>General Health by Long-Term Health Problem or Disability by Age by Sex</v>
      </c>
      <c r="C57" s="10" t="str">
        <f>IF(ISNA(VLOOKUP((ROW(C57)-11),'List of tables'!$A$4:$G$998,5,FALSE))," ",VLOOKUP((ROW(C57)-11),'List of tables'!$A$4:$G$998,5,FALSE))</f>
        <v>Northern Ireland</v>
      </c>
      <c r="D57" s="10" t="str">
        <f>IF(ISNA(VLOOKUP((ROW(D57)-11),'List of tables'!$A$4:$G$998,6,FALSE))," ",VLOOKUP((ROW(D57)-11),'List of tables'!$A$4:$G$998,6,FALSE))</f>
        <v>All usual residents</v>
      </c>
      <c r="E57" s="59">
        <f>IF(ISNA(VLOOKUP((ROW(E57)-11),'List of tables'!$A$4:$G$998,7,FALSE))," ",VLOOKUP((ROW(E57)-11),'List of tables'!$A$4:$G$998,7,FALSE))</f>
        <v>41781</v>
      </c>
      <c r="F57" s="28" t="str">
        <f t="shared" si="0"/>
        <v>Download file (ODS, 40 KB)</v>
      </c>
      <c r="H57" s="12" t="str">
        <f>IF(ISNA(VLOOKUP((ROW(H57)-11),'List of tables'!$A$4:$I$998,9,FALSE))," ",VLOOKUP((ROW(H57)-11),'List of tables'!$A$4:$I$998,9,FALSE))</f>
        <v>https://datavis.nisra.gov.uk/census/2011/census-2011-commissioned-table-ct0046ni.ods</v>
      </c>
      <c r="I57" s="12" t="str">
        <f>IF(ISNA(VLOOKUP((ROW(I57)-11),'List of tables'!$A$4:$I$998,8,FALSE))," ",VLOOKUP((ROW(I57)-11),'List of tables'!$A$4:$I$998,8,FALSE))</f>
        <v>Download file (ODS, 40 KB)</v>
      </c>
    </row>
    <row r="58" spans="1:9" ht="31" customHeight="1">
      <c r="A58" s="31" t="str">
        <f>IF(ISNA(VLOOKUP((ROW(A58)-11),'List of tables'!$A$4:$G$998,2,FALSE))," ",VLOOKUP((ROW(A58)-11),'List of tables'!$A$4:$G$998,2,FALSE))</f>
        <v>CT0048NI</v>
      </c>
      <c r="B58" s="10" t="str">
        <f>IF(ISNA(VLOOKUP((ROW(B58)-11),'List of tables'!$A$4:$G$998,3,FALSE))," ",VLOOKUP((ROW(B58)-11),'List of tables'!$A$4:$G$998,3,FALSE))</f>
        <v>Knowledge of Irish by Dependent Children</v>
      </c>
      <c r="C58" s="10" t="str">
        <f>IF(ISNA(VLOOKUP((ROW(C58)-11),'List of tables'!$A$4:$G$998,5,FALSE))," ",VLOOKUP((ROW(C58)-11),'List of tables'!$A$4:$G$998,5,FALSE))</f>
        <v>Northern Ireland</v>
      </c>
      <c r="D58" s="10" t="str">
        <f>IF(ISNA(VLOOKUP((ROW(D58)-11),'List of tables'!$A$4:$G$998,6,FALSE))," ",VLOOKUP((ROW(D58)-11),'List of tables'!$A$4:$G$998,6,FALSE))</f>
        <v>All adults in households</v>
      </c>
      <c r="E58" s="59">
        <f>IF(ISNA(VLOOKUP((ROW(E58)-11),'List of tables'!$A$4:$G$998,7,FALSE))," ",VLOOKUP((ROW(E58)-11),'List of tables'!$A$4:$G$998,7,FALSE))</f>
        <v>41781</v>
      </c>
      <c r="F58" s="28" t="str">
        <f t="shared" si="0"/>
        <v>Download file (ODS, 27 KB)</v>
      </c>
      <c r="H58" s="12" t="str">
        <f>IF(ISNA(VLOOKUP((ROW(H58)-11),'List of tables'!$A$4:$I$998,9,FALSE))," ",VLOOKUP((ROW(H58)-11),'List of tables'!$A$4:$I$998,9,FALSE))</f>
        <v>https://datavis.nisra.gov.uk/census/2011/census-2011-commissioned-table-ct0048ni.ods</v>
      </c>
      <c r="I58" s="12" t="str">
        <f>IF(ISNA(VLOOKUP((ROW(I58)-11),'List of tables'!$A$4:$I$998,8,FALSE))," ",VLOOKUP((ROW(I58)-11),'List of tables'!$A$4:$I$998,8,FALSE))</f>
        <v>Download file (ODS, 27 KB)</v>
      </c>
    </row>
    <row r="59" spans="1:9" ht="31" customHeight="1">
      <c r="A59" s="31" t="str">
        <f>IF(ISNA(VLOOKUP((ROW(A59)-11),'List of tables'!$A$4:$G$998,2,FALSE))," ",VLOOKUP((ROW(A59)-11),'List of tables'!$A$4:$G$998,2,FALSE))</f>
        <v>CT0049NI</v>
      </c>
      <c r="B59" s="10" t="str">
        <f>IF(ISNA(VLOOKUP((ROW(B59)-11),'List of tables'!$A$4:$G$998,3,FALSE))," ",VLOOKUP((ROW(B59)-11),'List of tables'!$A$4:$G$998,3,FALSE))</f>
        <v>Knowledge of Ulster-Scots by Dependent Children</v>
      </c>
      <c r="C59" s="10" t="str">
        <f>IF(ISNA(VLOOKUP((ROW(C59)-11),'List of tables'!$A$4:$G$998,5,FALSE))," ",VLOOKUP((ROW(C59)-11),'List of tables'!$A$4:$G$998,5,FALSE))</f>
        <v>Northern Ireland</v>
      </c>
      <c r="D59" s="10" t="str">
        <f>IF(ISNA(VLOOKUP((ROW(D59)-11),'List of tables'!$A$4:$G$998,6,FALSE))," ",VLOOKUP((ROW(D59)-11),'List of tables'!$A$4:$G$998,6,FALSE))</f>
        <v>All adults in households</v>
      </c>
      <c r="E59" s="59">
        <f>IF(ISNA(VLOOKUP((ROW(E59)-11),'List of tables'!$A$4:$G$998,7,FALSE))," ",VLOOKUP((ROW(E59)-11),'List of tables'!$A$4:$G$998,7,FALSE))</f>
        <v>41781</v>
      </c>
      <c r="F59" s="28" t="str">
        <f t="shared" si="0"/>
        <v>Download file (ODS, 28 KB)</v>
      </c>
      <c r="H59" s="12" t="str">
        <f>IF(ISNA(VLOOKUP((ROW(H59)-11),'List of tables'!$A$4:$I$998,9,FALSE))," ",VLOOKUP((ROW(H59)-11),'List of tables'!$A$4:$I$998,9,FALSE))</f>
        <v>https://datavis.nisra.gov.uk/census/2011/census-2011-commissioned-table-ct0049ni.ods</v>
      </c>
      <c r="I59" s="12" t="str">
        <f>IF(ISNA(VLOOKUP((ROW(I59)-11),'List of tables'!$A$4:$I$998,8,FALSE))," ",VLOOKUP((ROW(I59)-11),'List of tables'!$A$4:$I$998,8,FALSE))</f>
        <v>Download file (ODS, 28 KB)</v>
      </c>
    </row>
    <row r="60" spans="1:9" ht="31" customHeight="1">
      <c r="A60" s="31" t="str">
        <f>IF(ISNA(VLOOKUP((ROW(A60)-11),'List of tables'!$A$4:$G$998,2,FALSE))," ",VLOOKUP((ROW(A60)-11),'List of tables'!$A$4:$G$998,2,FALSE))</f>
        <v>CT0050NI</v>
      </c>
      <c r="B60" s="10" t="str">
        <f>IF(ISNA(VLOOKUP((ROW(B60)-11),'List of tables'!$A$4:$G$998,3,FALSE))," ",VLOOKUP((ROW(B60)-11),'List of tables'!$A$4:$G$998,3,FALSE))</f>
        <v>Type of Long-term Condition by Household Size by Age by Sex</v>
      </c>
      <c r="C60" s="10" t="str">
        <f>IF(ISNA(VLOOKUP((ROW(C60)-11),'List of tables'!$A$4:$G$998,5,FALSE))," ",VLOOKUP((ROW(C60)-11),'List of tables'!$A$4:$G$998,5,FALSE))</f>
        <v>Northern Ireland</v>
      </c>
      <c r="D60" s="10" t="str">
        <f>IF(ISNA(VLOOKUP((ROW(D60)-11),'List of tables'!$A$4:$G$998,6,FALSE))," ",VLOOKUP((ROW(D60)-11),'List of tables'!$A$4:$G$998,6,FALSE))</f>
        <v>All usual residents in households</v>
      </c>
      <c r="E60" s="59">
        <f>IF(ISNA(VLOOKUP((ROW(E60)-11),'List of tables'!$A$4:$G$998,7,FALSE))," ",VLOOKUP((ROW(E60)-11),'List of tables'!$A$4:$G$998,7,FALSE))</f>
        <v>41781</v>
      </c>
      <c r="F60" s="28" t="str">
        <f t="shared" si="0"/>
        <v>Download file (ODS, 27 KB)</v>
      </c>
      <c r="H60" s="12" t="str">
        <f>IF(ISNA(VLOOKUP((ROW(H60)-11),'List of tables'!$A$4:$I$998,9,FALSE))," ",VLOOKUP((ROW(H60)-11),'List of tables'!$A$4:$I$998,9,FALSE))</f>
        <v>https://datavis.nisra.gov.uk/census/2011/census-2011-commissioned-table-ct0050ni.ods</v>
      </c>
      <c r="I60" s="12" t="str">
        <f>IF(ISNA(VLOOKUP((ROW(I60)-11),'List of tables'!$A$4:$I$998,8,FALSE))," ",VLOOKUP((ROW(I60)-11),'List of tables'!$A$4:$I$998,8,FALSE))</f>
        <v>Download file (ODS, 27 KB)</v>
      </c>
    </row>
    <row r="61" spans="1:9" ht="31" customHeight="1">
      <c r="A61" s="31" t="str">
        <f>IF(ISNA(VLOOKUP((ROW(A61)-11),'List of tables'!$A$4:$G$998,2,FALSE))," ",VLOOKUP((ROW(A61)-11),'List of tables'!$A$4:$G$998,2,FALSE))</f>
        <v>CT0051NI</v>
      </c>
      <c r="B61" s="10" t="str">
        <f>IF(ISNA(VLOOKUP((ROW(B61)-11),'List of tables'!$A$4:$G$998,3,FALSE))," ",VLOOKUP((ROW(B61)-11),'List of tables'!$A$4:$G$998,3,FALSE))</f>
        <v>Dependent Child(ren) Whose Birth Parents Were Not Living in Household</v>
      </c>
      <c r="C61" s="10" t="str">
        <f>IF(ISNA(VLOOKUP((ROW(C61)-11),'List of tables'!$A$4:$G$998,5,FALSE))," ",VLOOKUP((ROW(C61)-11),'List of tables'!$A$4:$G$998,5,FALSE))</f>
        <v>Health and Social Care Trust</v>
      </c>
      <c r="D61" s="10" t="str">
        <f>IF(ISNA(VLOOKUP((ROW(D61)-11),'List of tables'!$A$4:$G$998,6,FALSE))," ",VLOOKUP((ROW(D61)-11),'List of tables'!$A$4:$G$998,6,FALSE))</f>
        <v>All dependent child(ren) whose birth parents were not living in household</v>
      </c>
      <c r="E61" s="59">
        <f>IF(ISNA(VLOOKUP((ROW(E61)-11),'List of tables'!$A$4:$G$998,7,FALSE))," ",VLOOKUP((ROW(E61)-11),'List of tables'!$A$4:$G$998,7,FALSE))</f>
        <v>41967</v>
      </c>
      <c r="F61" s="28" t="str">
        <f t="shared" si="0"/>
        <v>Download file (ODS, 30 KB)</v>
      </c>
      <c r="H61" s="12" t="str">
        <f>IF(ISNA(VLOOKUP((ROW(H61)-11),'List of tables'!$A$4:$I$998,9,FALSE))," ",VLOOKUP((ROW(H61)-11),'List of tables'!$A$4:$I$998,9,FALSE))</f>
        <v>https://datavis.nisra.gov.uk/census/2011/census-2011-commissioned-table-ct0051ni.ods</v>
      </c>
      <c r="I61" s="12" t="str">
        <f>IF(ISNA(VLOOKUP((ROW(I61)-11),'List of tables'!$A$4:$I$998,8,FALSE))," ",VLOOKUP((ROW(I61)-11),'List of tables'!$A$4:$I$998,8,FALSE))</f>
        <v>Download file (ODS, 30 KB)</v>
      </c>
    </row>
    <row r="62" spans="1:9" ht="46.5">
      <c r="A62" s="31" t="str">
        <f>IF(ISNA(VLOOKUP((ROW(A62)-11),'List of tables'!$A$4:$G$998,2,FALSE))," ",VLOOKUP((ROW(A62)-11),'List of tables'!$A$4:$G$998,2,FALSE))</f>
        <v>CT0052NI</v>
      </c>
      <c r="B62" s="10" t="str">
        <f>IF(ISNA(VLOOKUP((ROW(B62)-11),'List of tables'!$A$4:$G$998,3,FALSE))," ",VLOOKUP((ROW(B62)-11),'List of tables'!$A$4:$G$998,3,FALSE))</f>
        <v>HRPs with Dependent Child(ren) Whose Birth Parents Were Not Living in Household</v>
      </c>
      <c r="C62" s="10" t="str">
        <f>IF(ISNA(VLOOKUP((ROW(C62)-11),'List of tables'!$A$4:$G$998,5,FALSE))," ",VLOOKUP((ROW(C62)-11),'List of tables'!$A$4:$G$998,5,FALSE))</f>
        <v>Health and Social Care Trust</v>
      </c>
      <c r="D62" s="10" t="str">
        <f>IF(ISNA(VLOOKUP((ROW(D62)-11),'List of tables'!$A$4:$G$998,6,FALSE))," ",VLOOKUP((ROW(D62)-11),'List of tables'!$A$4:$G$998,6,FALSE))</f>
        <v>All Household Reference Persons (HRPs) with dependent child(ren) whose birth parents were not living in household</v>
      </c>
      <c r="E62" s="59">
        <f>IF(ISNA(VLOOKUP((ROW(E62)-11),'List of tables'!$A$4:$G$998,7,FALSE))," ",VLOOKUP((ROW(E62)-11),'List of tables'!$A$4:$G$998,7,FALSE))</f>
        <v>41967</v>
      </c>
      <c r="F62" s="28" t="str">
        <f t="shared" si="0"/>
        <v>Download file (ODS, 44 KB)</v>
      </c>
      <c r="H62" s="12" t="str">
        <f>IF(ISNA(VLOOKUP((ROW(H62)-11),'List of tables'!$A$4:$I$998,9,FALSE))," ",VLOOKUP((ROW(H62)-11),'List of tables'!$A$4:$I$998,9,FALSE))</f>
        <v>https://datavis.nisra.gov.uk/census/2011/census-2011-commissioned-table-ct0052ni.ods</v>
      </c>
      <c r="I62" s="12" t="str">
        <f>IF(ISNA(VLOOKUP((ROW(I62)-11),'List of tables'!$A$4:$I$998,8,FALSE))," ",VLOOKUP((ROW(I62)-11),'List of tables'!$A$4:$I$998,8,FALSE))</f>
        <v>Download file (ODS, 44 KB)</v>
      </c>
    </row>
    <row r="63" spans="1:9" ht="31" customHeight="1">
      <c r="A63" s="31" t="str">
        <f>IF(ISNA(VLOOKUP((ROW(A63)-11),'List of tables'!$A$4:$G$998,2,FALSE))," ",VLOOKUP((ROW(A63)-11),'List of tables'!$A$4:$G$998,2,FALSE))</f>
        <v>CT0053NI</v>
      </c>
      <c r="B63" s="10" t="str">
        <f>IF(ISNA(VLOOKUP((ROW(B63)-11),'List of tables'!$A$4:$G$998,3,FALSE))," ",VLOOKUP((ROW(B63)-11),'List of tables'!$A$4:$G$998,3,FALSE))</f>
        <v>Method of Travel to Work or Place of Study by Age (Resident Population)</v>
      </c>
      <c r="C63" s="10" t="str">
        <f>IF(ISNA(VLOOKUP((ROW(C63)-11),'List of tables'!$A$4:$G$998,5,FALSE))," ",VLOOKUP((ROW(C63)-11),'List of tables'!$A$4:$G$998,5,FALSE))</f>
        <v>Northern Ireland</v>
      </c>
      <c r="D63" s="10" t="str">
        <f>IF(ISNA(VLOOKUP((ROW(D63)-11),'List of tables'!$A$4:$G$998,6,FALSE))," ",VLOOKUP((ROW(D63)-11),'List of tables'!$A$4:$G$998,6,FALSE))</f>
        <v>All usual residents</v>
      </c>
      <c r="E63" s="59">
        <f>IF(ISNA(VLOOKUP((ROW(E63)-11),'List of tables'!$A$4:$G$998,7,FALSE))," ",VLOOKUP((ROW(E63)-11),'List of tables'!$A$4:$G$998,7,FALSE))</f>
        <v>41816</v>
      </c>
      <c r="F63" s="28" t="str">
        <f t="shared" si="0"/>
        <v>Download file (ODS, 27 KB)</v>
      </c>
      <c r="H63" s="12" t="str">
        <f>IF(ISNA(VLOOKUP((ROW(H63)-11),'List of tables'!$A$4:$I$998,9,FALSE))," ",VLOOKUP((ROW(H63)-11),'List of tables'!$A$4:$I$998,9,FALSE))</f>
        <v>https://datavis.nisra.gov.uk/census/2011/census-2011-commissioned-table-ct0053ni.ods</v>
      </c>
      <c r="I63" s="12" t="str">
        <f>IF(ISNA(VLOOKUP((ROW(I63)-11),'List of tables'!$A$4:$I$998,8,FALSE))," ",VLOOKUP((ROW(I63)-11),'List of tables'!$A$4:$I$998,8,FALSE))</f>
        <v>Download file (ODS, 27 KB)</v>
      </c>
    </row>
    <row r="64" spans="1:9" ht="31" customHeight="1">
      <c r="A64" s="31" t="str">
        <f>IF(ISNA(VLOOKUP((ROW(A64)-11),'List of tables'!$A$4:$G$998,2,FALSE))," ",VLOOKUP((ROW(A64)-11),'List of tables'!$A$4:$G$998,2,FALSE))</f>
        <v>CT0054NI</v>
      </c>
      <c r="B64" s="10" t="str">
        <f>IF(ISNA(VLOOKUP((ROW(B64)-11),'List of tables'!$A$4:$G$998,3,FALSE))," ",VLOOKUP((ROW(B64)-11),'List of tables'!$A$4:$G$998,3,FALSE))</f>
        <v>Method of Travel to Work or Place of Study by Urban-Rural Classification by Age (Resident Population)</v>
      </c>
      <c r="C64" s="10" t="str">
        <f>IF(ISNA(VLOOKUP((ROW(C64)-11),'List of tables'!$A$4:$G$998,5,FALSE))," ",VLOOKUP((ROW(C64)-11),'List of tables'!$A$4:$G$998,5,FALSE))</f>
        <v>Northern Ireland</v>
      </c>
      <c r="D64" s="10" t="str">
        <f>IF(ISNA(VLOOKUP((ROW(D64)-11),'List of tables'!$A$4:$G$998,6,FALSE))," ",VLOOKUP((ROW(D64)-11),'List of tables'!$A$4:$G$998,6,FALSE))</f>
        <v>All usual residents</v>
      </c>
      <c r="E64" s="59">
        <f>IF(ISNA(VLOOKUP((ROW(E64)-11),'List of tables'!$A$4:$G$998,7,FALSE))," ",VLOOKUP((ROW(E64)-11),'List of tables'!$A$4:$G$998,7,FALSE))</f>
        <v>41816</v>
      </c>
      <c r="F64" s="28" t="str">
        <f t="shared" si="0"/>
        <v>Download file (ODS, 31 KB)</v>
      </c>
      <c r="H64" s="12" t="str">
        <f>IF(ISNA(VLOOKUP((ROW(H64)-11),'List of tables'!$A$4:$I$998,9,FALSE))," ",VLOOKUP((ROW(H64)-11),'List of tables'!$A$4:$I$998,9,FALSE))</f>
        <v>https://datavis.nisra.gov.uk/census/2011/census-2011-commissioned-table-ct0054ni.ods</v>
      </c>
      <c r="I64" s="12" t="str">
        <f>IF(ISNA(VLOOKUP((ROW(I64)-11),'List of tables'!$A$4:$I$998,8,FALSE))," ",VLOOKUP((ROW(I64)-11),'List of tables'!$A$4:$I$998,8,FALSE))</f>
        <v>Download file (ODS, 31 KB)</v>
      </c>
    </row>
    <row r="65" spans="1:9" ht="31" customHeight="1">
      <c r="A65" s="31" t="str">
        <f>IF(ISNA(VLOOKUP((ROW(A65)-11),'List of tables'!$A$4:$G$998,2,FALSE))," ",VLOOKUP((ROW(A65)-11),'List of tables'!$A$4:$G$998,2,FALSE))</f>
        <v>CT0055NI</v>
      </c>
      <c r="B65" s="10" t="str">
        <f>IF(ISNA(VLOOKUP((ROW(B65)-11),'List of tables'!$A$4:$G$998,3,FALSE))," ",VLOOKUP((ROW(B65)-11),'List of tables'!$A$4:$G$998,3,FALSE))</f>
        <v>Highest Level of Qualification by Religion or Religion Brought Up In</v>
      </c>
      <c r="C65" s="10" t="str">
        <f>IF(ISNA(VLOOKUP((ROW(C65)-11),'List of tables'!$A$4:$G$998,5,FALSE))," ",VLOOKUP((ROW(C65)-11),'List of tables'!$A$4:$G$998,5,FALSE))</f>
        <v>Local Government District, Northern Ireland</v>
      </c>
      <c r="D65" s="10" t="str">
        <f>IF(ISNA(VLOOKUP((ROW(D65)-11),'List of tables'!$A$4:$G$998,6,FALSE))," ",VLOOKUP((ROW(D65)-11),'List of tables'!$A$4:$G$998,6,FALSE))</f>
        <v>All economically active usual residents aged 16 to 74</v>
      </c>
      <c r="E65" s="59">
        <f>IF(ISNA(VLOOKUP((ROW(E65)-11),'List of tables'!$A$4:$G$998,7,FALSE))," ",VLOOKUP((ROW(E65)-11),'List of tables'!$A$4:$G$998,7,FALSE))</f>
        <v>41816</v>
      </c>
      <c r="F65" s="28" t="str">
        <f t="shared" si="0"/>
        <v>Download file (ODS, 44 KB)</v>
      </c>
      <c r="H65" s="12" t="str">
        <f>IF(ISNA(VLOOKUP((ROW(H65)-11),'List of tables'!$A$4:$I$998,9,FALSE))," ",VLOOKUP((ROW(H65)-11),'List of tables'!$A$4:$I$998,9,FALSE))</f>
        <v>https://datavis.nisra.gov.uk/census/2011/census-2011-commissioned-table-ct0055ni.ods</v>
      </c>
      <c r="I65" s="12" t="str">
        <f>IF(ISNA(VLOOKUP((ROW(I65)-11),'List of tables'!$A$4:$I$998,8,FALSE))," ",VLOOKUP((ROW(I65)-11),'List of tables'!$A$4:$I$998,8,FALSE))</f>
        <v>Download file (ODS, 44 KB)</v>
      </c>
    </row>
    <row r="66" spans="1:9" ht="31" customHeight="1">
      <c r="A66" s="31" t="str">
        <f>IF(ISNA(VLOOKUP((ROW(A66)-11),'List of tables'!$A$4:$G$998,2,FALSE))," ",VLOOKUP((ROW(A66)-11),'List of tables'!$A$4:$G$998,2,FALSE))</f>
        <v>CT0056NI</v>
      </c>
      <c r="B66" s="10" t="str">
        <f>IF(ISNA(VLOOKUP((ROW(B66)-11),'List of tables'!$A$4:$G$998,3,FALSE))," ",VLOOKUP((ROW(B66)-11),'List of tables'!$A$4:$G$998,3,FALSE))</f>
        <v>Country of Birth by Passports Held (Classification 2)</v>
      </c>
      <c r="C66" s="10" t="str">
        <f>IF(ISNA(VLOOKUP((ROW(C66)-11),'List of tables'!$A$4:$G$998,5,FALSE))," ",VLOOKUP((ROW(C66)-11),'List of tables'!$A$4:$G$998,5,FALSE))</f>
        <v>Northern Ireland</v>
      </c>
      <c r="D66" s="10" t="str">
        <f>IF(ISNA(VLOOKUP((ROW(D66)-11),'List of tables'!$A$4:$G$998,6,FALSE))," ",VLOOKUP((ROW(D66)-11),'List of tables'!$A$4:$G$998,6,FALSE))</f>
        <v>All usual residents</v>
      </c>
      <c r="E66" s="59">
        <f>IF(ISNA(VLOOKUP((ROW(E66)-11),'List of tables'!$A$4:$G$998,7,FALSE))," ",VLOOKUP((ROW(E66)-11),'List of tables'!$A$4:$G$998,7,FALSE))</f>
        <v>41816</v>
      </c>
      <c r="F66" s="28" t="str">
        <f t="shared" si="0"/>
        <v>Download file (ODS, 31 KB)</v>
      </c>
      <c r="H66" s="12" t="str">
        <f>IF(ISNA(VLOOKUP((ROW(H66)-11),'List of tables'!$A$4:$I$998,9,FALSE))," ",VLOOKUP((ROW(H66)-11),'List of tables'!$A$4:$I$998,9,FALSE))</f>
        <v>https://datavis.nisra.gov.uk/census/2011/census-2011-commissioned-table-ct0056ni.ods</v>
      </c>
      <c r="I66" s="12" t="str">
        <f>IF(ISNA(VLOOKUP((ROW(I66)-11),'List of tables'!$A$4:$I$998,8,FALSE))," ",VLOOKUP((ROW(I66)-11),'List of tables'!$A$4:$I$998,8,FALSE))</f>
        <v>Download file (ODS, 31 KB)</v>
      </c>
    </row>
    <row r="67" spans="1:9" ht="31" customHeight="1">
      <c r="A67" s="31" t="str">
        <f>IF(ISNA(VLOOKUP((ROW(A67)-11),'List of tables'!$A$4:$G$998,2,FALSE))," ",VLOOKUP((ROW(A67)-11),'List of tables'!$A$4:$G$998,2,FALSE))</f>
        <v>CT0057NI</v>
      </c>
      <c r="B67" s="10" t="str">
        <f>IF(ISNA(VLOOKUP((ROW(B67)-11),'List of tables'!$A$4:$G$998,3,FALSE))," ",VLOOKUP((ROW(B67)-11),'List of tables'!$A$4:$G$998,3,FALSE))</f>
        <v>Country of Birth by Age - Females</v>
      </c>
      <c r="C67" s="10" t="str">
        <f>IF(ISNA(VLOOKUP((ROW(C67)-11),'List of tables'!$A$4:$G$998,5,FALSE))," ",VLOOKUP((ROW(C67)-11),'List of tables'!$A$4:$G$998,5,FALSE))</f>
        <v>Northern Ireland</v>
      </c>
      <c r="D67" s="10" t="str">
        <f>IF(ISNA(VLOOKUP((ROW(D67)-11),'List of tables'!$A$4:$G$998,6,FALSE))," ",VLOOKUP((ROW(D67)-11),'List of tables'!$A$4:$G$998,6,FALSE))</f>
        <v>All female usual residents aged 15 to 49</v>
      </c>
      <c r="E67" s="59">
        <f>IF(ISNA(VLOOKUP((ROW(E67)-11),'List of tables'!$A$4:$G$998,7,FALSE))," ",VLOOKUP((ROW(E67)-11),'List of tables'!$A$4:$G$998,7,FALSE))</f>
        <v>41816</v>
      </c>
      <c r="F67" s="28" t="str">
        <f t="shared" si="0"/>
        <v>Download file (ODS, 27 KB)</v>
      </c>
      <c r="H67" s="12" t="str">
        <f>IF(ISNA(VLOOKUP((ROW(H67)-11),'List of tables'!$A$4:$I$998,9,FALSE))," ",VLOOKUP((ROW(H67)-11),'List of tables'!$A$4:$I$998,9,FALSE))</f>
        <v>https://datavis.nisra.gov.uk/census/2011/census-2011-commissioned-table-ct0057ni.ods</v>
      </c>
      <c r="I67" s="12" t="str">
        <f>IF(ISNA(VLOOKUP((ROW(I67)-11),'List of tables'!$A$4:$I$998,8,FALSE))," ",VLOOKUP((ROW(I67)-11),'List of tables'!$A$4:$I$998,8,FALSE))</f>
        <v>Download file (ODS, 27 KB)</v>
      </c>
    </row>
    <row r="68" spans="1:9" ht="31" customHeight="1">
      <c r="A68" s="31" t="str">
        <f>IF(ISNA(VLOOKUP((ROW(A68)-11),'List of tables'!$A$4:$G$998,2,FALSE))," ",VLOOKUP((ROW(A68)-11),'List of tables'!$A$4:$G$998,2,FALSE))</f>
        <v>CT0058NI</v>
      </c>
      <c r="B68" s="10" t="str">
        <f>IF(ISNA(VLOOKUP((ROW(B68)-11),'List of tables'!$A$4:$G$998,3,FALSE))," ",VLOOKUP((ROW(B68)-11),'List of tables'!$A$4:$G$998,3,FALSE))</f>
        <v>Industry by Main Language</v>
      </c>
      <c r="C68" s="10" t="str">
        <f>IF(ISNA(VLOOKUP((ROW(C68)-11),'List of tables'!$A$4:$G$998,5,FALSE))," ",VLOOKUP((ROW(C68)-11),'List of tables'!$A$4:$G$998,5,FALSE))</f>
        <v>Northern Ireland</v>
      </c>
      <c r="D68" s="10" t="str">
        <f>IF(ISNA(VLOOKUP((ROW(D68)-11),'List of tables'!$A$4:$G$998,6,FALSE))," ",VLOOKUP((ROW(D68)-11),'List of tables'!$A$4:$G$998,6,FALSE))</f>
        <v>All usual residents aged 16 to 74 in employment</v>
      </c>
      <c r="E68" s="59">
        <f>IF(ISNA(VLOOKUP((ROW(E68)-11),'List of tables'!$A$4:$G$998,7,FALSE))," ",VLOOKUP((ROW(E68)-11),'List of tables'!$A$4:$G$998,7,FALSE))</f>
        <v>41816</v>
      </c>
      <c r="F68" s="28" t="str">
        <f t="shared" si="0"/>
        <v>Download file (ODS, 30 KB)</v>
      </c>
      <c r="H68" s="12" t="str">
        <f>IF(ISNA(VLOOKUP((ROW(H68)-11),'List of tables'!$A$4:$I$998,9,FALSE))," ",VLOOKUP((ROW(H68)-11),'List of tables'!$A$4:$I$998,9,FALSE))</f>
        <v>https://datavis.nisra.gov.uk/census/2011/census-2011-commissioned-table-ct0058ni.ods</v>
      </c>
      <c r="I68" s="12" t="str">
        <f>IF(ISNA(VLOOKUP((ROW(I68)-11),'List of tables'!$A$4:$I$998,8,FALSE))," ",VLOOKUP((ROW(I68)-11),'List of tables'!$A$4:$I$998,8,FALSE))</f>
        <v>Download file (ODS, 30 KB)</v>
      </c>
    </row>
    <row r="69" spans="1:9" ht="46.5">
      <c r="A69" s="31" t="str">
        <f>IF(ISNA(VLOOKUP((ROW(A69)-11),'List of tables'!$A$4:$G$998,2,FALSE))," ",VLOOKUP((ROW(A69)-11),'List of tables'!$A$4:$G$998,2,FALSE))</f>
        <v>CT0059NI</v>
      </c>
      <c r="B69" s="10" t="str">
        <f>IF(ISNA(VLOOKUP((ROW(B69)-11),'List of tables'!$A$4:$G$998,3,FALSE))," ",VLOOKUP((ROW(B69)-11),'List of tables'!$A$4:$G$998,3,FALSE))</f>
        <v>Age of HRP in Single Person Households</v>
      </c>
      <c r="C69" s="10" t="str">
        <f>IF(ISNA(VLOOKUP((ROW(C69)-11),'List of tables'!$A$4:$G$998,5,FALSE))," ",VLOOKUP((ROW(C69)-11),'List of tables'!$A$4:$G$998,5,FALSE))</f>
        <v>Super Output Area, Electoral Ward, Local Government District, Northern Ireland</v>
      </c>
      <c r="D69" s="10" t="str">
        <f>IF(ISNA(VLOOKUP((ROW(D69)-11),'List of tables'!$A$4:$G$998,6,FALSE))," ",VLOOKUP((ROW(D69)-11),'List of tables'!$A$4:$G$998,6,FALSE))</f>
        <v>All single person households</v>
      </c>
      <c r="E69" s="59">
        <f>IF(ISNA(VLOOKUP((ROW(E69)-11),'List of tables'!$A$4:$G$998,7,FALSE))," ",VLOOKUP((ROW(E69)-11),'List of tables'!$A$4:$G$998,7,FALSE))</f>
        <v>41816</v>
      </c>
      <c r="F69" s="28" t="str">
        <f t="shared" si="0"/>
        <v>Download file (ODS, 95 KB)</v>
      </c>
      <c r="H69" s="12" t="str">
        <f>IF(ISNA(VLOOKUP((ROW(H69)-11),'List of tables'!$A$4:$I$998,9,FALSE))," ",VLOOKUP((ROW(H69)-11),'List of tables'!$A$4:$I$998,9,FALSE))</f>
        <v>https://datavis.nisra.gov.uk/census/2011/census-2011-commissioned-table-ct0059ni.ods</v>
      </c>
      <c r="I69" s="12" t="str">
        <f>IF(ISNA(VLOOKUP((ROW(I69)-11),'List of tables'!$A$4:$I$998,8,FALSE))," ",VLOOKUP((ROW(I69)-11),'List of tables'!$A$4:$I$998,8,FALSE))</f>
        <v>Download file (ODS, 95 KB)</v>
      </c>
    </row>
    <row r="70" spans="1:9" ht="46.5">
      <c r="A70" s="31" t="str">
        <f>IF(ISNA(VLOOKUP((ROW(A70)-11),'List of tables'!$A$4:$G$998,2,FALSE))," ",VLOOKUP((ROW(A70)-11),'List of tables'!$A$4:$G$998,2,FALSE))</f>
        <v>CT0061NI</v>
      </c>
      <c r="B70" s="10" t="str">
        <f>IF(ISNA(VLOOKUP((ROW(B70)-11),'List of tables'!$A$4:$G$998,3,FALSE))," ",VLOOKUP((ROW(B70)-11),'List of tables'!$A$4:$G$998,3,FALSE))</f>
        <v>Parent Households with Child(ren) by Economic Activity of Parents</v>
      </c>
      <c r="C70" s="10" t="str">
        <f>IF(ISNA(VLOOKUP((ROW(C70)-11),'List of tables'!$A$4:$G$998,5,FALSE))," ",VLOOKUP((ROW(C70)-11),'List of tables'!$A$4:$G$998,5,FALSE))</f>
        <v>Northern Ireland</v>
      </c>
      <c r="D70" s="10" t="str">
        <f>IF(ISNA(VLOOKUP((ROW(D70)-11),'List of tables'!$A$4:$G$998,6,FALSE))," ",VLOOKUP((ROW(D70)-11),'List of tables'!$A$4:$G$998,6,FALSE))</f>
        <v>All lone parent and couple family households with children where there is one family and no other people</v>
      </c>
      <c r="E70" s="59">
        <f>IF(ISNA(VLOOKUP((ROW(E70)-11),'List of tables'!$A$4:$G$998,7,FALSE))," ",VLOOKUP((ROW(E70)-11),'List of tables'!$A$4:$G$998,7,FALSE))</f>
        <v>41816</v>
      </c>
      <c r="F70" s="28" t="str">
        <f t="shared" si="0"/>
        <v>Download file (ODS, 26 KB)</v>
      </c>
      <c r="H70" s="12" t="str">
        <f>IF(ISNA(VLOOKUP((ROW(H70)-11),'List of tables'!$A$4:$I$998,9,FALSE))," ",VLOOKUP((ROW(H70)-11),'List of tables'!$A$4:$I$998,9,FALSE))</f>
        <v>https://datavis.nisra.gov.uk/census/2011/census-2011-commissioned-table-ct0061ni.ods</v>
      </c>
      <c r="I70" s="12" t="str">
        <f>IF(ISNA(VLOOKUP((ROW(I70)-11),'List of tables'!$A$4:$I$998,8,FALSE))," ",VLOOKUP((ROW(I70)-11),'List of tables'!$A$4:$I$998,8,FALSE))</f>
        <v>Download file (ODS, 26 KB)</v>
      </c>
    </row>
    <row r="71" spans="1:9" ht="31" customHeight="1">
      <c r="A71" s="31" t="str">
        <f>IF(ISNA(VLOOKUP((ROW(A71)-11),'List of tables'!$A$4:$G$998,2,FALSE))," ",VLOOKUP((ROW(A71)-11),'List of tables'!$A$4:$G$998,2,FALSE))</f>
        <v>CT0062NI</v>
      </c>
      <c r="B71" s="10" t="str">
        <f>IF(ISNA(VLOOKUP((ROW(B71)-11),'List of tables'!$A$4:$G$998,3,FALSE))," ",VLOOKUP((ROW(B71)-11),'List of tables'!$A$4:$G$998,3,FALSE))</f>
        <v>Rented from Private Landlord or Letting Agency by Age</v>
      </c>
      <c r="C71" s="10" t="str">
        <f>IF(ISNA(VLOOKUP((ROW(C71)-11),'List of tables'!$A$4:$G$998,5,FALSE))," ",VLOOKUP((ROW(C71)-11),'List of tables'!$A$4:$G$998,5,FALSE))</f>
        <v>Northern Ireland</v>
      </c>
      <c r="D71" s="10" t="str">
        <f>IF(ISNA(VLOOKUP((ROW(D71)-11),'List of tables'!$A$4:$G$998,6,FALSE))," ",VLOOKUP((ROW(D71)-11),'List of tables'!$A$4:$G$998,6,FALSE))</f>
        <v>All Household Reference Persons (HRPs)</v>
      </c>
      <c r="E71" s="59">
        <f>IF(ISNA(VLOOKUP((ROW(E71)-11),'List of tables'!$A$4:$G$998,7,FALSE))," ",VLOOKUP((ROW(E71)-11),'List of tables'!$A$4:$G$998,7,FALSE))</f>
        <v>41816</v>
      </c>
      <c r="F71" s="28" t="str">
        <f t="shared" si="0"/>
        <v>Download file (ODS, 23 KB)</v>
      </c>
      <c r="H71" s="12" t="str">
        <f>IF(ISNA(VLOOKUP((ROW(H71)-11),'List of tables'!$A$4:$I$998,9,FALSE))," ",VLOOKUP((ROW(H71)-11),'List of tables'!$A$4:$I$998,9,FALSE))</f>
        <v>https://datavis.nisra.gov.uk/census/2011/census-2011-commissioned-table-ct0062ni.ods</v>
      </c>
      <c r="I71" s="12" t="str">
        <f>IF(ISNA(VLOOKUP((ROW(I71)-11),'List of tables'!$A$4:$I$998,8,FALSE))," ",VLOOKUP((ROW(I71)-11),'List of tables'!$A$4:$I$998,8,FALSE))</f>
        <v>Download file (ODS, 23 KB)</v>
      </c>
    </row>
    <row r="72" spans="1:9" ht="31" customHeight="1">
      <c r="A72" s="31" t="str">
        <f>IF(ISNA(VLOOKUP((ROW(A72)-11),'List of tables'!$A$4:$G$998,2,FALSE))," ",VLOOKUP((ROW(A72)-11),'List of tables'!$A$4:$G$998,2,FALSE))</f>
        <v>CT0063NI</v>
      </c>
      <c r="B72" s="10" t="str">
        <f>IF(ISNA(VLOOKUP((ROW(B72)-11),'List of tables'!$A$4:$G$998,3,FALSE))," ",VLOOKUP((ROW(B72)-11),'List of tables'!$A$4:$G$998,3,FALSE))</f>
        <v>Rented from Private Landlord or Letting Agency by Sex</v>
      </c>
      <c r="C72" s="10" t="str">
        <f>IF(ISNA(VLOOKUP((ROW(C72)-11),'List of tables'!$A$4:$G$998,5,FALSE))," ",VLOOKUP((ROW(C72)-11),'List of tables'!$A$4:$G$998,5,FALSE))</f>
        <v>Northern Ireland</v>
      </c>
      <c r="D72" s="10" t="str">
        <f>IF(ISNA(VLOOKUP((ROW(D72)-11),'List of tables'!$A$4:$G$998,6,FALSE))," ",VLOOKUP((ROW(D72)-11),'List of tables'!$A$4:$G$998,6,FALSE))</f>
        <v>All Household Reference Persons (HRPs)</v>
      </c>
      <c r="E72" s="59">
        <f>IF(ISNA(VLOOKUP((ROW(E72)-11),'List of tables'!$A$4:$G$998,7,FALSE))," ",VLOOKUP((ROW(E72)-11),'List of tables'!$A$4:$G$998,7,FALSE))</f>
        <v>41816</v>
      </c>
      <c r="F72" s="28" t="str">
        <f t="shared" si="0"/>
        <v>Download file (ODS, 22 KB)</v>
      </c>
      <c r="H72" s="12" t="str">
        <f>IF(ISNA(VLOOKUP((ROW(H72)-11),'List of tables'!$A$4:$I$998,9,FALSE))," ",VLOOKUP((ROW(H72)-11),'List of tables'!$A$4:$I$998,9,FALSE))</f>
        <v>https://datavis.nisra.gov.uk/census/2011/census-2011-commissioned-table-ct0063ni.ods</v>
      </c>
      <c r="I72" s="12" t="str">
        <f>IF(ISNA(VLOOKUP((ROW(I72)-11),'List of tables'!$A$4:$I$998,8,FALSE))," ",VLOOKUP((ROW(I72)-11),'List of tables'!$A$4:$I$998,8,FALSE))</f>
        <v>Download file (ODS, 22 KB)</v>
      </c>
    </row>
    <row r="73" spans="1:9" ht="31" customHeight="1">
      <c r="A73" s="31" t="str">
        <f>IF(ISNA(VLOOKUP((ROW(A73)-11),'List of tables'!$A$4:$G$998,2,FALSE))," ",VLOOKUP((ROW(A73)-11),'List of tables'!$A$4:$G$998,2,FALSE))</f>
        <v>CT0064NI</v>
      </c>
      <c r="B73" s="10" t="str">
        <f>IF(ISNA(VLOOKUP((ROW(B73)-11),'List of tables'!$A$4:$G$998,3,FALSE))," ",VLOOKUP((ROW(B73)-11),'List of tables'!$A$4:$G$998,3,FALSE))</f>
        <v>Rented from Private Landlord or Letting Agency by Dependent Children</v>
      </c>
      <c r="C73" s="10" t="str">
        <f>IF(ISNA(VLOOKUP((ROW(C73)-11),'List of tables'!$A$4:$G$998,5,FALSE))," ",VLOOKUP((ROW(C73)-11),'List of tables'!$A$4:$G$998,5,FALSE))</f>
        <v>Northern Ireland</v>
      </c>
      <c r="D73" s="10" t="str">
        <f>IF(ISNA(VLOOKUP((ROW(D73)-11),'List of tables'!$A$4:$G$998,6,FALSE))," ",VLOOKUP((ROW(D73)-11),'List of tables'!$A$4:$G$998,6,FALSE))</f>
        <v>All households</v>
      </c>
      <c r="E73" s="59">
        <f>IF(ISNA(VLOOKUP((ROW(E73)-11),'List of tables'!$A$4:$G$998,7,FALSE))," ",VLOOKUP((ROW(E73)-11),'List of tables'!$A$4:$G$998,7,FALSE))</f>
        <v>41816</v>
      </c>
      <c r="F73" s="28" t="str">
        <f t="shared" si="0"/>
        <v>Download file (ODS, 23 KB)</v>
      </c>
      <c r="H73" s="12" t="str">
        <f>IF(ISNA(VLOOKUP((ROW(H73)-11),'List of tables'!$A$4:$I$998,9,FALSE))," ",VLOOKUP((ROW(H73)-11),'List of tables'!$A$4:$I$998,9,FALSE))</f>
        <v>https://datavis.nisra.gov.uk/census/2011/census-2011-commissioned-table-ct0064ni.ods</v>
      </c>
      <c r="I73" s="12" t="str">
        <f>IF(ISNA(VLOOKUP((ROW(I73)-11),'List of tables'!$A$4:$I$998,8,FALSE))," ",VLOOKUP((ROW(I73)-11),'List of tables'!$A$4:$I$998,8,FALSE))</f>
        <v>Download file (ODS, 23 KB)</v>
      </c>
    </row>
    <row r="74" spans="1:9" ht="31" customHeight="1">
      <c r="A74" s="31" t="str">
        <f>IF(ISNA(VLOOKUP((ROW(A74)-11),'List of tables'!$A$4:$G$998,2,FALSE))," ",VLOOKUP((ROW(A74)-11),'List of tables'!$A$4:$G$998,2,FALSE))</f>
        <v>CT0065NI</v>
      </c>
      <c r="B74" s="10" t="str">
        <f>IF(ISNA(VLOOKUP((ROW(B74)-11),'List of tables'!$A$4:$G$998,3,FALSE))," ",VLOOKUP((ROW(B74)-11),'List of tables'!$A$4:$G$998,3,FALSE))</f>
        <v>Rented from Private Landlord or Letting Agency by Ethnic Group - 6 Way Classification</v>
      </c>
      <c r="C74" s="10" t="str">
        <f>IF(ISNA(VLOOKUP((ROW(C74)-11),'List of tables'!$A$4:$G$998,5,FALSE))," ",VLOOKUP((ROW(C74)-11),'List of tables'!$A$4:$G$998,5,FALSE))</f>
        <v>Northern Ireland</v>
      </c>
      <c r="D74" s="10" t="str">
        <f>IF(ISNA(VLOOKUP((ROW(D74)-11),'List of tables'!$A$4:$G$998,6,FALSE))," ",VLOOKUP((ROW(D74)-11),'List of tables'!$A$4:$G$998,6,FALSE))</f>
        <v>All Household Reference Persons (HRPs)</v>
      </c>
      <c r="E74" s="59">
        <f>IF(ISNA(VLOOKUP((ROW(E74)-11),'List of tables'!$A$4:$G$998,7,FALSE))," ",VLOOKUP((ROW(E74)-11),'List of tables'!$A$4:$G$998,7,FALSE))</f>
        <v>41816</v>
      </c>
      <c r="F74" s="28" t="str">
        <f t="shared" si="0"/>
        <v>Download file (ODS, 23 KB)</v>
      </c>
      <c r="H74" s="12" t="str">
        <f>IF(ISNA(VLOOKUP((ROW(H74)-11),'List of tables'!$A$4:$I$998,9,FALSE))," ",VLOOKUP((ROW(H74)-11),'List of tables'!$A$4:$I$998,9,FALSE))</f>
        <v>https://datavis.nisra.gov.uk/census/2011/census-2011-commissioned-table-ct0065ni.ods</v>
      </c>
      <c r="I74" s="12" t="str">
        <f>IF(ISNA(VLOOKUP((ROW(I74)-11),'List of tables'!$A$4:$I$998,8,FALSE))," ",VLOOKUP((ROW(I74)-11),'List of tables'!$A$4:$I$998,8,FALSE))</f>
        <v>Download file (ODS, 23 KB)</v>
      </c>
    </row>
    <row r="75" spans="1:9" ht="31" customHeight="1">
      <c r="A75" s="31" t="str">
        <f>IF(ISNA(VLOOKUP((ROW(A75)-11),'List of tables'!$A$4:$G$998,2,FALSE))," ",VLOOKUP((ROW(A75)-11),'List of tables'!$A$4:$G$998,2,FALSE))</f>
        <v>CT0066NI</v>
      </c>
      <c r="B75" s="10" t="str">
        <f>IF(ISNA(VLOOKUP((ROW(B75)-11),'List of tables'!$A$4:$G$998,3,FALSE))," ",VLOOKUP((ROW(B75)-11),'List of tables'!$A$4:$G$998,3,FALSE))</f>
        <v>Rented from Private Landlord or Letting Agency by General Health</v>
      </c>
      <c r="C75" s="10" t="str">
        <f>IF(ISNA(VLOOKUP((ROW(C75)-11),'List of tables'!$A$4:$G$998,5,FALSE))," ",VLOOKUP((ROW(C75)-11),'List of tables'!$A$4:$G$998,5,FALSE))</f>
        <v>Northern Ireland</v>
      </c>
      <c r="D75" s="10" t="str">
        <f>IF(ISNA(VLOOKUP((ROW(D75)-11),'List of tables'!$A$4:$G$998,6,FALSE))," ",VLOOKUP((ROW(D75)-11),'List of tables'!$A$4:$G$998,6,FALSE))</f>
        <v>All Household Reference Persons (HRPs)</v>
      </c>
      <c r="E75" s="59">
        <f>IF(ISNA(VLOOKUP((ROW(E75)-11),'List of tables'!$A$4:$G$998,7,FALSE))," ",VLOOKUP((ROW(E75)-11),'List of tables'!$A$4:$G$998,7,FALSE))</f>
        <v>41816</v>
      </c>
      <c r="F75" s="28" t="str">
        <f t="shared" si="0"/>
        <v>Download file (ODS, 23 KB)</v>
      </c>
      <c r="H75" s="12" t="str">
        <f>IF(ISNA(VLOOKUP((ROW(H75)-11),'List of tables'!$A$4:$I$998,9,FALSE))," ",VLOOKUP((ROW(H75)-11),'List of tables'!$A$4:$I$998,9,FALSE))</f>
        <v>https://datavis.nisra.gov.uk/census/2011/census-2011-commissioned-table-ct0066ni.ods</v>
      </c>
      <c r="I75" s="12" t="str">
        <f>IF(ISNA(VLOOKUP((ROW(I75)-11),'List of tables'!$A$4:$I$998,8,FALSE))," ",VLOOKUP((ROW(I75)-11),'List of tables'!$A$4:$I$998,8,FALSE))</f>
        <v>Download file (ODS, 23 KB)</v>
      </c>
    </row>
    <row r="76" spans="1:9" ht="31" customHeight="1">
      <c r="A76" s="31" t="str">
        <f>IF(ISNA(VLOOKUP((ROW(A76)-11),'List of tables'!$A$4:$G$998,2,FALSE))," ",VLOOKUP((ROW(A76)-11),'List of tables'!$A$4:$G$998,2,FALSE))</f>
        <v>CT0067NI</v>
      </c>
      <c r="B76" s="10" t="str">
        <f>IF(ISNA(VLOOKUP((ROW(B76)-11),'List of tables'!$A$4:$G$998,3,FALSE))," ",VLOOKUP((ROW(B76)-11),'List of tables'!$A$4:$G$998,3,FALSE))</f>
        <v>Rented from Private Landlord or Letting Agency by Long-Term Health Problem or Disability</v>
      </c>
      <c r="C76" s="10" t="str">
        <f>IF(ISNA(VLOOKUP((ROW(C76)-11),'List of tables'!$A$4:$G$998,5,FALSE))," ",VLOOKUP((ROW(C76)-11),'List of tables'!$A$4:$G$998,5,FALSE))</f>
        <v>Northern Ireland</v>
      </c>
      <c r="D76" s="10" t="str">
        <f>IF(ISNA(VLOOKUP((ROW(D76)-11),'List of tables'!$A$4:$G$998,6,FALSE))," ",VLOOKUP((ROW(D76)-11),'List of tables'!$A$4:$G$998,6,FALSE))</f>
        <v>All Household Reference Persons (HRPs)</v>
      </c>
      <c r="E76" s="59">
        <f>IF(ISNA(VLOOKUP((ROW(E76)-11),'List of tables'!$A$4:$G$998,7,FALSE))," ",VLOOKUP((ROW(E76)-11),'List of tables'!$A$4:$G$998,7,FALSE))</f>
        <v>41816</v>
      </c>
      <c r="F76" s="28" t="str">
        <f t="shared" si="0"/>
        <v>Download file (ODS, 24 KB)</v>
      </c>
      <c r="H76" s="12" t="str">
        <f>IF(ISNA(VLOOKUP((ROW(H76)-11),'List of tables'!$A$4:$I$998,9,FALSE))," ",VLOOKUP((ROW(H76)-11),'List of tables'!$A$4:$I$998,9,FALSE))</f>
        <v>https://datavis.nisra.gov.uk/census/2011/census-2011-commissioned-table-ct0067ni.ods</v>
      </c>
      <c r="I76" s="12" t="str">
        <f>IF(ISNA(VLOOKUP((ROW(I76)-11),'List of tables'!$A$4:$I$998,8,FALSE))," ",VLOOKUP((ROW(I76)-11),'List of tables'!$A$4:$I$998,8,FALSE))</f>
        <v>Download file (ODS, 24 KB)</v>
      </c>
    </row>
    <row r="77" spans="1:9" ht="31" customHeight="1">
      <c r="A77" s="31" t="str">
        <f>IF(ISNA(VLOOKUP((ROW(A77)-11),'List of tables'!$A$4:$G$998,2,FALSE))," ",VLOOKUP((ROW(A77)-11),'List of tables'!$A$4:$G$998,2,FALSE))</f>
        <v>CT0068NI</v>
      </c>
      <c r="B77" s="10" t="str">
        <f>IF(ISNA(VLOOKUP((ROW(B77)-11),'List of tables'!$A$4:$G$998,3,FALSE))," ",VLOOKUP((ROW(B77)-11),'List of tables'!$A$4:$G$998,3,FALSE))</f>
        <v>Rented from Private Landlord or Letting Agency by Marital and Civil Partnership Status</v>
      </c>
      <c r="C77" s="10" t="str">
        <f>IF(ISNA(VLOOKUP((ROW(C77)-11),'List of tables'!$A$4:$G$998,5,FALSE))," ",VLOOKUP((ROW(C77)-11),'List of tables'!$A$4:$G$998,5,FALSE))</f>
        <v>Northern Ireland</v>
      </c>
      <c r="D77" s="10" t="str">
        <f>IF(ISNA(VLOOKUP((ROW(D77)-11),'List of tables'!$A$4:$G$998,6,FALSE))," ",VLOOKUP((ROW(D77)-11),'List of tables'!$A$4:$G$998,6,FALSE))</f>
        <v>All Household Reference Persons (HRPs)</v>
      </c>
      <c r="E77" s="59">
        <f>IF(ISNA(VLOOKUP((ROW(E77)-11),'List of tables'!$A$4:$G$998,7,FALSE))," ",VLOOKUP((ROW(E77)-11),'List of tables'!$A$4:$G$998,7,FALSE))</f>
        <v>41816</v>
      </c>
      <c r="F77" s="28" t="str">
        <f t="shared" ref="F77:F140" si="1">IF(LEN(H77)&lt;10,"",HYPERLINK(H77,I77))</f>
        <v>Download file (ODS, 23 KB)</v>
      </c>
      <c r="H77" s="12" t="str">
        <f>IF(ISNA(VLOOKUP((ROW(H77)-11),'List of tables'!$A$4:$I$998,9,FALSE))," ",VLOOKUP((ROW(H77)-11),'List of tables'!$A$4:$I$998,9,FALSE))</f>
        <v>https://datavis.nisra.gov.uk/census/2011/census-2011-commissioned-table-ct0068ni.ods</v>
      </c>
      <c r="I77" s="12" t="str">
        <f>IF(ISNA(VLOOKUP((ROW(I77)-11),'List of tables'!$A$4:$I$998,8,FALSE))," ",VLOOKUP((ROW(I77)-11),'List of tables'!$A$4:$I$998,8,FALSE))</f>
        <v>Download file (ODS, 23 KB)</v>
      </c>
    </row>
    <row r="78" spans="1:9" ht="31" customHeight="1">
      <c r="A78" s="31" t="str">
        <f>IF(ISNA(VLOOKUP((ROW(A78)-11),'List of tables'!$A$4:$G$998,2,FALSE))," ",VLOOKUP((ROW(A78)-11),'List of tables'!$A$4:$G$998,2,FALSE))</f>
        <v>CT0069NI</v>
      </c>
      <c r="B78" s="10" t="str">
        <f>IF(ISNA(VLOOKUP((ROW(B78)-11),'List of tables'!$A$4:$G$998,3,FALSE))," ",VLOOKUP((ROW(B78)-11),'List of tables'!$A$4:$G$998,3,FALSE))</f>
        <v>Rented from Private Landlord or Letting Agency by Religion or Religion Brought Up In</v>
      </c>
      <c r="C78" s="10" t="str">
        <f>IF(ISNA(VLOOKUP((ROW(C78)-11),'List of tables'!$A$4:$G$998,5,FALSE))," ",VLOOKUP((ROW(C78)-11),'List of tables'!$A$4:$G$998,5,FALSE))</f>
        <v>Northern Ireland</v>
      </c>
      <c r="D78" s="10" t="str">
        <f>IF(ISNA(VLOOKUP((ROW(D78)-11),'List of tables'!$A$4:$G$998,6,FALSE))," ",VLOOKUP((ROW(D78)-11),'List of tables'!$A$4:$G$998,6,FALSE))</f>
        <v>All Household Reference Persons (HRPs)</v>
      </c>
      <c r="E78" s="59">
        <f>IF(ISNA(VLOOKUP((ROW(E78)-11),'List of tables'!$A$4:$G$998,7,FALSE))," ",VLOOKUP((ROW(E78)-11),'List of tables'!$A$4:$G$998,7,FALSE))</f>
        <v>41816</v>
      </c>
      <c r="F78" s="28" t="str">
        <f t="shared" si="1"/>
        <v>Download file (ODS, 24 KB)</v>
      </c>
      <c r="H78" s="12" t="str">
        <f>IF(ISNA(VLOOKUP((ROW(H78)-11),'List of tables'!$A$4:$I$998,9,FALSE))," ",VLOOKUP((ROW(H78)-11),'List of tables'!$A$4:$I$998,9,FALSE))</f>
        <v>https://datavis.nisra.gov.uk/census/2011/census-2011-commissioned-table-ct0069ni.ods</v>
      </c>
      <c r="I78" s="12" t="str">
        <f>IF(ISNA(VLOOKUP((ROW(I78)-11),'List of tables'!$A$4:$I$998,8,FALSE))," ",VLOOKUP((ROW(I78)-11),'List of tables'!$A$4:$I$998,8,FALSE))</f>
        <v>Download file (ODS, 24 KB)</v>
      </c>
    </row>
    <row r="79" spans="1:9" ht="31" customHeight="1">
      <c r="A79" s="31" t="str">
        <f>IF(ISNA(VLOOKUP((ROW(A79)-11),'List of tables'!$A$4:$G$998,2,FALSE))," ",VLOOKUP((ROW(A79)-11),'List of tables'!$A$4:$G$998,2,FALSE))</f>
        <v>CT0070NI</v>
      </c>
      <c r="B79" s="10" t="str">
        <f>IF(ISNA(VLOOKUP((ROW(B79)-11),'List of tables'!$A$4:$G$998,3,FALSE))," ",VLOOKUP((ROW(B79)-11),'List of tables'!$A$4:$G$998,3,FALSE))</f>
        <v>Country of Birth by Religion - Muslim (Islam)</v>
      </c>
      <c r="C79" s="10" t="str">
        <f>IF(ISNA(VLOOKUP((ROW(C79)-11),'List of tables'!$A$4:$G$998,5,FALSE))," ",VLOOKUP((ROW(C79)-11),'List of tables'!$A$4:$G$998,5,FALSE))</f>
        <v>Northern Ireland</v>
      </c>
      <c r="D79" s="10" t="str">
        <f>IF(ISNA(VLOOKUP((ROW(D79)-11),'List of tables'!$A$4:$G$998,6,FALSE))," ",VLOOKUP((ROW(D79)-11),'List of tables'!$A$4:$G$998,6,FALSE))</f>
        <v>All usual residents</v>
      </c>
      <c r="E79" s="59">
        <f>IF(ISNA(VLOOKUP((ROW(E79)-11),'List of tables'!$A$4:$G$998,7,FALSE))," ",VLOOKUP((ROW(E79)-11),'List of tables'!$A$4:$G$998,7,FALSE))</f>
        <v>41843</v>
      </c>
      <c r="F79" s="28" t="str">
        <f t="shared" si="1"/>
        <v>Download file (ODS, 28 KB)</v>
      </c>
      <c r="H79" s="12" t="str">
        <f>IF(ISNA(VLOOKUP((ROW(H79)-11),'List of tables'!$A$4:$I$998,9,FALSE))," ",VLOOKUP((ROW(H79)-11),'List of tables'!$A$4:$I$998,9,FALSE))</f>
        <v>https://datavis.nisra.gov.uk/census/2011/census-2011-commissioned-table-ct0070ni.ods</v>
      </c>
      <c r="I79" s="12" t="str">
        <f>IF(ISNA(VLOOKUP((ROW(I79)-11),'List of tables'!$A$4:$I$998,8,FALSE))," ",VLOOKUP((ROW(I79)-11),'List of tables'!$A$4:$I$998,8,FALSE))</f>
        <v>Download file (ODS, 28 KB)</v>
      </c>
    </row>
    <row r="80" spans="1:9" ht="31" customHeight="1">
      <c r="A80" s="31" t="str">
        <f>IF(ISNA(VLOOKUP((ROW(A80)-11),'List of tables'!$A$4:$G$998,2,FALSE))," ",VLOOKUP((ROW(A80)-11),'List of tables'!$A$4:$G$998,2,FALSE))</f>
        <v>CT0071NI</v>
      </c>
      <c r="B80" s="10" t="str">
        <f>IF(ISNA(VLOOKUP((ROW(B80)-11),'List of tables'!$A$4:$G$998,3,FALSE))," ",VLOOKUP((ROW(B80)-11),'List of tables'!$A$4:$G$998,3,FALSE))</f>
        <v>Religion - Muslim (Islam) by Ethnic Group</v>
      </c>
      <c r="C80" s="10" t="str">
        <f>IF(ISNA(VLOOKUP((ROW(C80)-11),'List of tables'!$A$4:$G$998,5,FALSE))," ",VLOOKUP((ROW(C80)-11),'List of tables'!$A$4:$G$998,5,FALSE))</f>
        <v>Northern Ireland</v>
      </c>
      <c r="D80" s="10" t="str">
        <f>IF(ISNA(VLOOKUP((ROW(D80)-11),'List of tables'!$A$4:$G$998,6,FALSE))," ",VLOOKUP((ROW(D80)-11),'List of tables'!$A$4:$G$998,6,FALSE))</f>
        <v>All usual residents</v>
      </c>
      <c r="E80" s="59">
        <f>IF(ISNA(VLOOKUP((ROW(E80)-11),'List of tables'!$A$4:$G$998,7,FALSE))," ",VLOOKUP((ROW(E80)-11),'List of tables'!$A$4:$G$998,7,FALSE))</f>
        <v>41843</v>
      </c>
      <c r="F80" s="28" t="str">
        <f t="shared" si="1"/>
        <v>Download file (ODS, 22 KB)</v>
      </c>
      <c r="H80" s="12" t="str">
        <f>IF(ISNA(VLOOKUP((ROW(H80)-11),'List of tables'!$A$4:$I$998,9,FALSE))," ",VLOOKUP((ROW(H80)-11),'List of tables'!$A$4:$I$998,9,FALSE))</f>
        <v>https://datavis.nisra.gov.uk/census/2011/census-2011-commissioned-table-ct0071ni.ods</v>
      </c>
      <c r="I80" s="12" t="str">
        <f>IF(ISNA(VLOOKUP((ROW(I80)-11),'List of tables'!$A$4:$I$998,8,FALSE))," ",VLOOKUP((ROW(I80)-11),'List of tables'!$A$4:$I$998,8,FALSE))</f>
        <v>Download file (ODS, 22 KB)</v>
      </c>
    </row>
    <row r="81" spans="1:9" ht="31" customHeight="1">
      <c r="A81" s="31" t="str">
        <f>IF(ISNA(VLOOKUP((ROW(A81)-11),'List of tables'!$A$4:$G$998,2,FALSE))," ",VLOOKUP((ROW(A81)-11),'List of tables'!$A$4:$G$998,2,FALSE))</f>
        <v>CT0072NI</v>
      </c>
      <c r="B81" s="10" t="str">
        <f>IF(ISNA(VLOOKUP((ROW(B81)-11),'List of tables'!$A$4:$G$998,3,FALSE))," ",VLOOKUP((ROW(B81)-11),'List of tables'!$A$4:$G$998,3,FALSE))</f>
        <v>Long-Term Health Problem or Disability by Economic Activity</v>
      </c>
      <c r="C81" s="10" t="str">
        <f>IF(ISNA(VLOOKUP((ROW(C81)-11),'List of tables'!$A$4:$G$998,5,FALSE))," ",VLOOKUP((ROW(C81)-11),'List of tables'!$A$4:$G$998,5,FALSE))</f>
        <v>Northern Ireland</v>
      </c>
      <c r="D81" s="10" t="str">
        <f>IF(ISNA(VLOOKUP((ROW(D81)-11),'List of tables'!$A$4:$G$998,6,FALSE))," ",VLOOKUP((ROW(D81)-11),'List of tables'!$A$4:$G$998,6,FALSE))</f>
        <v>All usual residents aged 16 to 74</v>
      </c>
      <c r="E81" s="59">
        <f>IF(ISNA(VLOOKUP((ROW(E81)-11),'List of tables'!$A$4:$G$998,7,FALSE))," ",VLOOKUP((ROW(E81)-11),'List of tables'!$A$4:$G$998,7,FALSE))</f>
        <v>41816</v>
      </c>
      <c r="F81" s="28" t="str">
        <f t="shared" si="1"/>
        <v>Download file (ODS, 29 KB)</v>
      </c>
      <c r="H81" s="12" t="str">
        <f>IF(ISNA(VLOOKUP((ROW(H81)-11),'List of tables'!$A$4:$I$998,9,FALSE))," ",VLOOKUP((ROW(H81)-11),'List of tables'!$A$4:$I$998,9,FALSE))</f>
        <v>https://datavis.nisra.gov.uk/census/2011/census-2011-commissioned-table-ct0072ni.ods</v>
      </c>
      <c r="I81" s="12" t="str">
        <f>IF(ISNA(VLOOKUP((ROW(I81)-11),'List of tables'!$A$4:$I$998,8,FALSE))," ",VLOOKUP((ROW(I81)-11),'List of tables'!$A$4:$I$998,8,FALSE))</f>
        <v>Download file (ODS, 29 KB)</v>
      </c>
    </row>
    <row r="82" spans="1:9" ht="31" customHeight="1">
      <c r="A82" s="31" t="str">
        <f>IF(ISNA(VLOOKUP((ROW(A82)-11),'List of tables'!$A$4:$G$998,2,FALSE))," ",VLOOKUP((ROW(A82)-11),'List of tables'!$A$4:$G$998,2,FALSE))</f>
        <v>CT0073NI</v>
      </c>
      <c r="B82" s="10" t="str">
        <f>IF(ISNA(VLOOKUP((ROW(B82)-11),'List of tables'!$A$4:$G$998,3,FALSE))," ",VLOOKUP((ROW(B82)-11),'List of tables'!$A$4:$G$998,3,FALSE))</f>
        <v>Number of Adults in Employment in Households</v>
      </c>
      <c r="C82" s="10" t="str">
        <f>IF(ISNA(VLOOKUP((ROW(C82)-11),'List of tables'!$A$4:$G$998,5,FALSE))," ",VLOOKUP((ROW(C82)-11),'List of tables'!$A$4:$G$998,5,FALSE))</f>
        <v>Super Output Area, Northern Ireland</v>
      </c>
      <c r="D82" s="10" t="str">
        <f>IF(ISNA(VLOOKUP((ROW(D82)-11),'List of tables'!$A$4:$G$998,6,FALSE))," ",VLOOKUP((ROW(D82)-11),'List of tables'!$A$4:$G$998,6,FALSE))</f>
        <v>All households</v>
      </c>
      <c r="E82" s="59">
        <f>IF(ISNA(VLOOKUP((ROW(E82)-11),'List of tables'!$A$4:$G$998,7,FALSE))," ",VLOOKUP((ROW(E82)-11),'List of tables'!$A$4:$G$998,7,FALSE))</f>
        <v>41843</v>
      </c>
      <c r="F82" s="28" t="str">
        <f t="shared" si="1"/>
        <v>Download file (ODS, 62 KB)</v>
      </c>
      <c r="H82" s="12" t="str">
        <f>IF(ISNA(VLOOKUP((ROW(H82)-11),'List of tables'!$A$4:$I$998,9,FALSE))," ",VLOOKUP((ROW(H82)-11),'List of tables'!$A$4:$I$998,9,FALSE))</f>
        <v>https://datavis.nisra.gov.uk/census/2011/census-2011-commissioned-table-ct0073ni.ods</v>
      </c>
      <c r="I82" s="12" t="str">
        <f>IF(ISNA(VLOOKUP((ROW(I82)-11),'List of tables'!$A$4:$I$998,8,FALSE))," ",VLOOKUP((ROW(I82)-11),'List of tables'!$A$4:$I$998,8,FALSE))</f>
        <v>Download file (ODS, 62 KB)</v>
      </c>
    </row>
    <row r="83" spans="1:9" ht="31" customHeight="1">
      <c r="A83" s="31" t="str">
        <f>IF(ISNA(VLOOKUP((ROW(A83)-11),'List of tables'!$A$4:$G$998,2,FALSE))," ",VLOOKUP((ROW(A83)-11),'List of tables'!$A$4:$G$998,2,FALSE))</f>
        <v>CT0074NI</v>
      </c>
      <c r="B83" s="10" t="str">
        <f>IF(ISNA(VLOOKUP((ROW(B83)-11),'List of tables'!$A$4:$G$998,3,FALSE))," ",VLOOKUP((ROW(B83)-11),'List of tables'!$A$4:$G$998,3,FALSE))</f>
        <v>Number of Adults in Employment by All Usual Residents in Households</v>
      </c>
      <c r="C83" s="10" t="str">
        <f>IF(ISNA(VLOOKUP((ROW(C83)-11),'List of tables'!$A$4:$G$998,5,FALSE))," ",VLOOKUP((ROW(C83)-11),'List of tables'!$A$4:$G$998,5,FALSE))</f>
        <v>Super Output Area, Northern Ireland</v>
      </c>
      <c r="D83" s="10" t="str">
        <f>IF(ISNA(VLOOKUP((ROW(D83)-11),'List of tables'!$A$4:$G$998,6,FALSE))," ",VLOOKUP((ROW(D83)-11),'List of tables'!$A$4:$G$998,6,FALSE))</f>
        <v>All usual residents in households</v>
      </c>
      <c r="E83" s="59">
        <f>IF(ISNA(VLOOKUP((ROW(E83)-11),'List of tables'!$A$4:$G$998,7,FALSE))," ",VLOOKUP((ROW(E83)-11),'List of tables'!$A$4:$G$998,7,FALSE))</f>
        <v>41843</v>
      </c>
      <c r="F83" s="28" t="str">
        <f t="shared" si="1"/>
        <v>Download file (ODS, 66 KB)</v>
      </c>
      <c r="H83" s="12" t="str">
        <f>IF(ISNA(VLOOKUP((ROW(H83)-11),'List of tables'!$A$4:$I$998,9,FALSE))," ",VLOOKUP((ROW(H83)-11),'List of tables'!$A$4:$I$998,9,FALSE))</f>
        <v>https://datavis.nisra.gov.uk/census/2011/census-2011-commissioned-table-ct0074ni.ods</v>
      </c>
      <c r="I83" s="12" t="str">
        <f>IF(ISNA(VLOOKUP((ROW(I83)-11),'List of tables'!$A$4:$I$998,8,FALSE))," ",VLOOKUP((ROW(I83)-11),'List of tables'!$A$4:$I$998,8,FALSE))</f>
        <v>Download file (ODS, 66 KB)</v>
      </c>
    </row>
    <row r="84" spans="1:9" ht="31" customHeight="1">
      <c r="A84" s="31" t="str">
        <f>IF(ISNA(VLOOKUP((ROW(A84)-11),'List of tables'!$A$4:$G$998,2,FALSE))," ",VLOOKUP((ROW(A84)-11),'List of tables'!$A$4:$G$998,2,FALSE))</f>
        <v>CT0075NI</v>
      </c>
      <c r="B84" s="10" t="str">
        <f>IF(ISNA(VLOOKUP((ROW(B84)-11),'List of tables'!$A$4:$G$998,3,FALSE))," ",VLOOKUP((ROW(B84)-11),'List of tables'!$A$4:$G$998,3,FALSE))</f>
        <v>Economic Activity by Highest Level of Qualification</v>
      </c>
      <c r="C84" s="10" t="str">
        <f>IF(ISNA(VLOOKUP((ROW(C84)-11),'List of tables'!$A$4:$G$998,5,FALSE))," ",VLOOKUP((ROW(C84)-11),'List of tables'!$A$4:$G$998,5,FALSE))</f>
        <v>Northern Ireland</v>
      </c>
      <c r="D84" s="10" t="str">
        <f>IF(ISNA(VLOOKUP((ROW(D84)-11),'List of tables'!$A$4:$G$998,6,FALSE))," ",VLOOKUP((ROW(D84)-11),'List of tables'!$A$4:$G$998,6,FALSE))</f>
        <v>All usual residents aged 16 to 74 who have deafness or partial hearing loss</v>
      </c>
      <c r="E84" s="59">
        <f>IF(ISNA(VLOOKUP((ROW(E84)-11),'List of tables'!$A$4:$G$998,7,FALSE))," ",VLOOKUP((ROW(E84)-11),'List of tables'!$A$4:$G$998,7,FALSE))</f>
        <v>41843</v>
      </c>
      <c r="F84" s="28" t="str">
        <f t="shared" si="1"/>
        <v>Download file (ODS, 30 KB)</v>
      </c>
      <c r="H84" s="12" t="str">
        <f>IF(ISNA(VLOOKUP((ROW(H84)-11),'List of tables'!$A$4:$I$998,9,FALSE))," ",VLOOKUP((ROW(H84)-11),'List of tables'!$A$4:$I$998,9,FALSE))</f>
        <v>https://datavis.nisra.gov.uk/census/2011/census-2011-commissioned-table-ct0075ni.ods</v>
      </c>
      <c r="I84" s="12" t="str">
        <f>IF(ISNA(VLOOKUP((ROW(I84)-11),'List of tables'!$A$4:$I$998,8,FALSE))," ",VLOOKUP((ROW(I84)-11),'List of tables'!$A$4:$I$998,8,FALSE))</f>
        <v>Download file (ODS, 30 KB)</v>
      </c>
    </row>
    <row r="85" spans="1:9" ht="31" customHeight="1">
      <c r="A85" s="31" t="str">
        <f>IF(ISNA(VLOOKUP((ROW(A85)-11),'List of tables'!$A$4:$G$998,2,FALSE))," ",VLOOKUP((ROW(A85)-11),'List of tables'!$A$4:$G$998,2,FALSE))</f>
        <v>CT0076NI</v>
      </c>
      <c r="B85" s="10" t="str">
        <f>IF(ISNA(VLOOKUP((ROW(B85)-11),'List of tables'!$A$4:$G$998,3,FALSE))," ",VLOOKUP((ROW(B85)-11),'List of tables'!$A$4:$G$998,3,FALSE))</f>
        <v>Parents Aged 18 and Over</v>
      </c>
      <c r="C85" s="10" t="str">
        <f>IF(ISNA(VLOOKUP((ROW(C85)-11),'List of tables'!$A$4:$G$998,5,FALSE))," ",VLOOKUP((ROW(C85)-11),'List of tables'!$A$4:$G$998,5,FALSE))</f>
        <v>Local Government District, Northern Ireland</v>
      </c>
      <c r="D85" s="10" t="str">
        <f>IF(ISNA(VLOOKUP((ROW(D85)-11),'List of tables'!$A$4:$G$998,6,FALSE))," ",VLOOKUP((ROW(D85)-11),'List of tables'!$A$4:$G$998,6,FALSE))</f>
        <v>All parents aged 18 and over</v>
      </c>
      <c r="E85" s="59">
        <f>IF(ISNA(VLOOKUP((ROW(E85)-11),'List of tables'!$A$4:$G$998,7,FALSE))," ",VLOOKUP((ROW(E85)-11),'List of tables'!$A$4:$G$998,7,FALSE))</f>
        <v>41843</v>
      </c>
      <c r="F85" s="28" t="str">
        <f t="shared" si="1"/>
        <v>Download file (ODS, 44 KB)</v>
      </c>
      <c r="H85" s="12" t="str">
        <f>IF(ISNA(VLOOKUP((ROW(H85)-11),'List of tables'!$A$4:$I$998,9,FALSE))," ",VLOOKUP((ROW(H85)-11),'List of tables'!$A$4:$I$998,9,FALSE))</f>
        <v>https://datavis.nisra.gov.uk/census/2011/census-2011-commissioned-table-ct0076ni.ods</v>
      </c>
      <c r="I85" s="12" t="str">
        <f>IF(ISNA(VLOOKUP((ROW(I85)-11),'List of tables'!$A$4:$I$998,8,FALSE))," ",VLOOKUP((ROW(I85)-11),'List of tables'!$A$4:$I$998,8,FALSE))</f>
        <v>Download file (ODS, 44 KB)</v>
      </c>
    </row>
    <row r="86" spans="1:9" ht="46.5">
      <c r="A86" s="31" t="str">
        <f>IF(ISNA(VLOOKUP((ROW(A86)-11),'List of tables'!$A$4:$G$998,2,FALSE))," ",VLOOKUP((ROW(A86)-11),'List of tables'!$A$4:$G$998,2,FALSE))</f>
        <v>CT0077NI</v>
      </c>
      <c r="B86" s="10" t="str">
        <f>IF(ISNA(VLOOKUP((ROW(B86)-11),'List of tables'!$A$4:$G$998,3,FALSE))," ",VLOOKUP((ROW(B86)-11),'List of tables'!$A$4:$G$998,3,FALSE))</f>
        <v>Long-Term Health Problem or Disability by Economic Activity</v>
      </c>
      <c r="C86" s="10" t="str">
        <f>IF(ISNA(VLOOKUP((ROW(C86)-11),'List of tables'!$A$4:$G$998,5,FALSE))," ",VLOOKUP((ROW(C86)-11),'List of tables'!$A$4:$G$998,5,FALSE))</f>
        <v>Assembly Area, Local Government District, Local Government District (2014)</v>
      </c>
      <c r="D86" s="10" t="str">
        <f>IF(ISNA(VLOOKUP((ROW(D86)-11),'List of tables'!$A$4:$G$998,6,FALSE))," ",VLOOKUP((ROW(D86)-11),'List of tables'!$A$4:$G$998,6,FALSE))</f>
        <v>All usual residents aged 16 to 64</v>
      </c>
      <c r="E86" s="59">
        <f>IF(ISNA(VLOOKUP((ROW(E86)-11),'List of tables'!$A$4:$G$998,7,FALSE))," ",VLOOKUP((ROW(E86)-11),'List of tables'!$A$4:$G$998,7,FALSE))</f>
        <v>41906</v>
      </c>
      <c r="F86" s="28" t="str">
        <f t="shared" si="1"/>
        <v>Download file (ODS, 59 KB)</v>
      </c>
      <c r="H86" s="12" t="str">
        <f>IF(ISNA(VLOOKUP((ROW(H86)-11),'List of tables'!$A$4:$I$998,9,FALSE))," ",VLOOKUP((ROW(H86)-11),'List of tables'!$A$4:$I$998,9,FALSE))</f>
        <v>https://datavis.nisra.gov.uk/census/2011/census-2011-commissioned-table-ct0077ni.ods</v>
      </c>
      <c r="I86" s="12" t="str">
        <f>IF(ISNA(VLOOKUP((ROW(I86)-11),'List of tables'!$A$4:$I$998,8,FALSE))," ",VLOOKUP((ROW(I86)-11),'List of tables'!$A$4:$I$998,8,FALSE))</f>
        <v>Download file (ODS, 59 KB)</v>
      </c>
    </row>
    <row r="87" spans="1:9" ht="31" customHeight="1">
      <c r="A87" s="31" t="str">
        <f>IF(ISNA(VLOOKUP((ROW(A87)-11),'List of tables'!$A$4:$G$998,2,FALSE))," ",VLOOKUP((ROW(A87)-11),'List of tables'!$A$4:$G$998,2,FALSE))</f>
        <v>CT0078NI</v>
      </c>
      <c r="B87" s="10" t="str">
        <f>IF(ISNA(VLOOKUP((ROW(B87)-11),'List of tables'!$A$4:$G$998,3,FALSE))," ",VLOOKUP((ROW(B87)-11),'List of tables'!$A$4:$G$998,3,FALSE))</f>
        <v>Theme Table on Tenure of Household</v>
      </c>
      <c r="C87" s="10" t="str">
        <f>IF(ISNA(VLOOKUP((ROW(C87)-11),'List of tables'!$A$4:$G$998,5,FALSE))," ",VLOOKUP((ROW(C87)-11),'List of tables'!$A$4:$G$998,5,FALSE))</f>
        <v>Northern Ireland</v>
      </c>
      <c r="D87" s="10" t="str">
        <f>IF(ISNA(VLOOKUP((ROW(D87)-11),'List of tables'!$A$4:$G$998,6,FALSE))," ",VLOOKUP((ROW(D87)-11),'List of tables'!$A$4:$G$998,6,FALSE))</f>
        <v>All Household Reference Persons (HRPs)</v>
      </c>
      <c r="E87" s="59">
        <f>IF(ISNA(VLOOKUP((ROW(E87)-11),'List of tables'!$A$4:$G$998,7,FALSE))," ",VLOOKUP((ROW(E87)-11),'List of tables'!$A$4:$G$998,7,FALSE))</f>
        <v>41906</v>
      </c>
      <c r="F87" s="28" t="str">
        <f t="shared" si="1"/>
        <v>Download file (ODS, 27 KB)</v>
      </c>
      <c r="H87" s="12" t="str">
        <f>IF(ISNA(VLOOKUP((ROW(H87)-11),'List of tables'!$A$4:$I$998,9,FALSE))," ",VLOOKUP((ROW(H87)-11),'List of tables'!$A$4:$I$998,9,FALSE))</f>
        <v>https://datavis.nisra.gov.uk/census/2011/census-2011-commissioned-table-ct0078ni.ods</v>
      </c>
      <c r="I87" s="12" t="str">
        <f>IF(ISNA(VLOOKUP((ROW(I87)-11),'List of tables'!$A$4:$I$998,8,FALSE))," ",VLOOKUP((ROW(I87)-11),'List of tables'!$A$4:$I$998,8,FALSE))</f>
        <v>Download file (ODS, 27 KB)</v>
      </c>
    </row>
    <row r="88" spans="1:9" ht="31" customHeight="1">
      <c r="A88" s="31" t="str">
        <f>IF(ISNA(VLOOKUP((ROW(A88)-11),'List of tables'!$A$4:$G$998,2,FALSE))," ",VLOOKUP((ROW(A88)-11),'List of tables'!$A$4:$G$998,2,FALSE))</f>
        <v>CT0079NI</v>
      </c>
      <c r="B88" s="10" t="str">
        <f>IF(ISNA(VLOOKUP((ROW(B88)-11),'List of tables'!$A$4:$G$998,3,FALSE))," ",VLOOKUP((ROW(B88)-11),'List of tables'!$A$4:$G$998,3,FALSE))</f>
        <v>Average Family Size (Children)</v>
      </c>
      <c r="C88" s="10" t="str">
        <f>IF(ISNA(VLOOKUP((ROW(C88)-11),'List of tables'!$A$4:$G$998,5,FALSE))," ",VLOOKUP((ROW(C88)-11),'List of tables'!$A$4:$G$998,5,FALSE))</f>
        <v>Northern Ireland</v>
      </c>
      <c r="D88" s="10" t="str">
        <f>IF(ISNA(VLOOKUP((ROW(D88)-11),'List of tables'!$A$4:$G$998,6,FALSE))," ",VLOOKUP((ROW(D88)-11),'List of tables'!$A$4:$G$998,6,FALSE))</f>
        <v>All families</v>
      </c>
      <c r="E88" s="59">
        <f>IF(ISNA(VLOOKUP((ROW(E88)-11),'List of tables'!$A$4:$G$998,7,FALSE))," ",VLOOKUP((ROW(E88)-11),'List of tables'!$A$4:$G$998,7,FALSE))</f>
        <v>42908</v>
      </c>
      <c r="F88" s="28" t="str">
        <f t="shared" si="1"/>
        <v>Download file (ODS, 9 KB)</v>
      </c>
      <c r="H88" s="12" t="str">
        <f>IF(ISNA(VLOOKUP((ROW(H88)-11),'List of tables'!$A$4:$I$998,9,FALSE))," ",VLOOKUP((ROW(H88)-11),'List of tables'!$A$4:$I$998,9,FALSE))</f>
        <v>https://datavis.nisra.gov.uk/census/2011/census-2011-commissioned-table-ct0079ni.ods</v>
      </c>
      <c r="I88" s="12" t="str">
        <f>IF(ISNA(VLOOKUP((ROW(I88)-11),'List of tables'!$A$4:$I$998,8,FALSE))," ",VLOOKUP((ROW(I88)-11),'List of tables'!$A$4:$I$998,8,FALSE))</f>
        <v>Download file (ODS, 9 KB)</v>
      </c>
    </row>
    <row r="89" spans="1:9" ht="31" customHeight="1">
      <c r="A89" s="31" t="str">
        <f>IF(ISNA(VLOOKUP((ROW(A89)-11),'List of tables'!$A$4:$G$998,2,FALSE))," ",VLOOKUP((ROW(A89)-11),'List of tables'!$A$4:$G$998,2,FALSE))</f>
        <v>CT0080NI</v>
      </c>
      <c r="B89" s="10" t="str">
        <f>IF(ISNA(VLOOKUP((ROW(B89)-11),'List of tables'!$A$4:$G$998,3,FALSE))," ",VLOOKUP((ROW(B89)-11),'List of tables'!$A$4:$G$998,3,FALSE))</f>
        <v>Occupation by Religion or Religion Brought Up In</v>
      </c>
      <c r="C89" s="10" t="str">
        <f>IF(ISNA(VLOOKUP((ROW(C89)-11),'List of tables'!$A$4:$G$998,5,FALSE))," ",VLOOKUP((ROW(C89)-11),'List of tables'!$A$4:$G$998,5,FALSE))</f>
        <v>Local Government District, Northern Ireland</v>
      </c>
      <c r="D89" s="10" t="str">
        <f>IF(ISNA(VLOOKUP((ROW(D89)-11),'List of tables'!$A$4:$G$998,6,FALSE))," ",VLOOKUP((ROW(D89)-11),'List of tables'!$A$4:$G$998,6,FALSE))</f>
        <v>All usual residents aged 16 to 74 who are economically active</v>
      </c>
      <c r="E89" s="59">
        <f>IF(ISNA(VLOOKUP((ROW(E89)-11),'List of tables'!$A$4:$G$998,7,FALSE))," ",VLOOKUP((ROW(E89)-11),'List of tables'!$A$4:$G$998,7,FALSE))</f>
        <v>41967</v>
      </c>
      <c r="F89" s="28" t="str">
        <f t="shared" si="1"/>
        <v>Download file (ODS, 96 KB)</v>
      </c>
      <c r="H89" s="12" t="str">
        <f>IF(ISNA(VLOOKUP((ROW(H89)-11),'List of tables'!$A$4:$I$998,9,FALSE))," ",VLOOKUP((ROW(H89)-11),'List of tables'!$A$4:$I$998,9,FALSE))</f>
        <v>https://datavis.nisra.gov.uk/census/2011/census-2011-commissioned-table-ct0080ni.ods</v>
      </c>
      <c r="I89" s="12" t="str">
        <f>IF(ISNA(VLOOKUP((ROW(I89)-11),'List of tables'!$A$4:$I$998,8,FALSE))," ",VLOOKUP((ROW(I89)-11),'List of tables'!$A$4:$I$998,8,FALSE))</f>
        <v>Download file (ODS, 96 KB)</v>
      </c>
    </row>
    <row r="90" spans="1:9" ht="31" customHeight="1">
      <c r="A90" s="31" t="str">
        <f>IF(ISNA(VLOOKUP((ROW(A90)-11),'List of tables'!$A$4:$G$998,2,FALSE))," ",VLOOKUP((ROW(A90)-11),'List of tables'!$A$4:$G$998,2,FALSE))</f>
        <v>CT0081NI</v>
      </c>
      <c r="B90" s="10" t="str">
        <f>IF(ISNA(VLOOKUP((ROW(B90)-11),'List of tables'!$A$4:$G$998,3,FALSE))," ",VLOOKUP((ROW(B90)-11),'List of tables'!$A$4:$G$998,3,FALSE))</f>
        <v>Selected Type of Long-Term Condition by Age by Sex</v>
      </c>
      <c r="C90" s="10" t="str">
        <f>IF(ISNA(VLOOKUP((ROW(C90)-11),'List of tables'!$A$4:$G$998,5,FALSE))," ",VLOOKUP((ROW(C90)-11),'List of tables'!$A$4:$G$998,5,FALSE))</f>
        <v>Health and Social Care Trust, Northern Ireland</v>
      </c>
      <c r="D90" s="10" t="str">
        <f>IF(ISNA(VLOOKUP((ROW(D90)-11),'List of tables'!$A$4:$G$998,6,FALSE))," ",VLOOKUP((ROW(D90)-11),'List of tables'!$A$4:$G$998,6,FALSE))</f>
        <v>All usual residents with 'deafness or partial hearing loss' and 'blindness or partial sight loss'</v>
      </c>
      <c r="E90" s="59">
        <f>IF(ISNA(VLOOKUP((ROW(E90)-11),'List of tables'!$A$4:$G$998,7,FALSE))," ",VLOOKUP((ROW(E90)-11),'List of tables'!$A$4:$G$998,7,FALSE))</f>
        <v>41967</v>
      </c>
      <c r="F90" s="28" t="str">
        <f t="shared" si="1"/>
        <v>Download file (ODS, 26 KB)</v>
      </c>
      <c r="H90" s="12" t="str">
        <f>IF(ISNA(VLOOKUP((ROW(H90)-11),'List of tables'!$A$4:$I$998,9,FALSE))," ",VLOOKUP((ROW(H90)-11),'List of tables'!$A$4:$I$998,9,FALSE))</f>
        <v>https://datavis.nisra.gov.uk/census/2011/census-2011-commissioned-table-ct0081ni.ods</v>
      </c>
      <c r="I90" s="12" t="str">
        <f>IF(ISNA(VLOOKUP((ROW(I90)-11),'List of tables'!$A$4:$I$998,8,FALSE))," ",VLOOKUP((ROW(I90)-11),'List of tables'!$A$4:$I$998,8,FALSE))</f>
        <v>Download file (ODS, 26 KB)</v>
      </c>
    </row>
    <row r="91" spans="1:9" ht="31" customHeight="1">
      <c r="A91" s="31" t="str">
        <f>IF(ISNA(VLOOKUP((ROW(A91)-11),'List of tables'!$A$4:$G$998,2,FALSE))," ",VLOOKUP((ROW(A91)-11),'List of tables'!$A$4:$G$998,2,FALSE))</f>
        <v>CT0082NI</v>
      </c>
      <c r="B91" s="10" t="str">
        <f>IF(ISNA(VLOOKUP((ROW(B91)-11),'List of tables'!$A$4:$G$998,3,FALSE))," ",VLOOKUP((ROW(B91)-11),'List of tables'!$A$4:$G$998,3,FALSE))</f>
        <v>Long-Term Health Problem or Disability by Economic Activity by Age</v>
      </c>
      <c r="C91" s="10" t="str">
        <f>IF(ISNA(VLOOKUP((ROW(C91)-11),'List of tables'!$A$4:$G$998,5,FALSE))," ",VLOOKUP((ROW(C91)-11),'List of tables'!$A$4:$G$998,5,FALSE))</f>
        <v>Northern Ireland</v>
      </c>
      <c r="D91" s="10" t="str">
        <f>IF(ISNA(VLOOKUP((ROW(D91)-11),'List of tables'!$A$4:$G$998,6,FALSE))," ",VLOOKUP((ROW(D91)-11),'List of tables'!$A$4:$G$998,6,FALSE))</f>
        <v>All usual residents aged 16 to 74</v>
      </c>
      <c r="E91" s="59">
        <f>IF(ISNA(VLOOKUP((ROW(E91)-11),'List of tables'!$A$4:$G$998,7,FALSE))," ",VLOOKUP((ROW(E91)-11),'List of tables'!$A$4:$G$998,7,FALSE))</f>
        <v>41967</v>
      </c>
      <c r="F91" s="28" t="str">
        <f t="shared" si="1"/>
        <v>Download file (ODS, 27 KB)</v>
      </c>
      <c r="H91" s="12" t="str">
        <f>IF(ISNA(VLOOKUP((ROW(H91)-11),'List of tables'!$A$4:$I$998,9,FALSE))," ",VLOOKUP((ROW(H91)-11),'List of tables'!$A$4:$I$998,9,FALSE))</f>
        <v>https://datavis.nisra.gov.uk/census/2011/census-2011-commissioned-table-ct0082ni.ods</v>
      </c>
      <c r="I91" s="12" t="str">
        <f>IF(ISNA(VLOOKUP((ROW(I91)-11),'List of tables'!$A$4:$I$998,8,FALSE))," ",VLOOKUP((ROW(I91)-11),'List of tables'!$A$4:$I$998,8,FALSE))</f>
        <v>Download file (ODS, 27 KB)</v>
      </c>
    </row>
    <row r="92" spans="1:9" ht="31" customHeight="1">
      <c r="A92" s="31" t="str">
        <f>IF(ISNA(VLOOKUP((ROW(A92)-11),'List of tables'!$A$4:$G$998,2,FALSE))," ",VLOOKUP((ROW(A92)-11),'List of tables'!$A$4:$G$998,2,FALSE))</f>
        <v>CT0083NI</v>
      </c>
      <c r="B92" s="10" t="str">
        <f>IF(ISNA(VLOOKUP((ROW(B92)-11),'List of tables'!$A$4:$G$998,3,FALSE))," ",VLOOKUP((ROW(B92)-11),'List of tables'!$A$4:$G$998,3,FALSE))</f>
        <v>Highest Level of Qualification by Industry by Occupation</v>
      </c>
      <c r="C92" s="10" t="str">
        <f>IF(ISNA(VLOOKUP((ROW(C92)-11),'List of tables'!$A$4:$G$998,5,FALSE))," ",VLOOKUP((ROW(C92)-11),'List of tables'!$A$4:$G$998,5,FALSE))</f>
        <v>Northern Ireland</v>
      </c>
      <c r="D92" s="10" t="str">
        <f>IF(ISNA(VLOOKUP((ROW(D92)-11),'List of tables'!$A$4:$G$998,6,FALSE))," ",VLOOKUP((ROW(D92)-11),'List of tables'!$A$4:$G$998,6,FALSE))</f>
        <v>All usual residents aged 16 to 74 in employment</v>
      </c>
      <c r="E92" s="59">
        <f>IF(ISNA(VLOOKUP((ROW(E92)-11),'List of tables'!$A$4:$G$998,7,FALSE))," ",VLOOKUP((ROW(E92)-11),'List of tables'!$A$4:$G$998,7,FALSE))</f>
        <v>41967</v>
      </c>
      <c r="F92" s="28" t="str">
        <f t="shared" si="1"/>
        <v>Download file (ODS, 42 KB)</v>
      </c>
      <c r="H92" s="12" t="str">
        <f>IF(ISNA(VLOOKUP((ROW(H92)-11),'List of tables'!$A$4:$I$998,9,FALSE))," ",VLOOKUP((ROW(H92)-11),'List of tables'!$A$4:$I$998,9,FALSE))</f>
        <v>https://datavis.nisra.gov.uk/census/2011/census-2011-commissioned-table-ct0083ni.ods</v>
      </c>
      <c r="I92" s="12" t="str">
        <f>IF(ISNA(VLOOKUP((ROW(I92)-11),'List of tables'!$A$4:$I$998,8,FALSE))," ",VLOOKUP((ROW(I92)-11),'List of tables'!$A$4:$I$998,8,FALSE))</f>
        <v>Download file (ODS, 42 KB)</v>
      </c>
    </row>
    <row r="93" spans="1:9" ht="31" customHeight="1">
      <c r="A93" s="31" t="str">
        <f>IF(ISNA(VLOOKUP((ROW(A93)-11),'List of tables'!$A$4:$G$998,2,FALSE))," ",VLOOKUP((ROW(A93)-11),'List of tables'!$A$4:$G$998,2,FALSE))</f>
        <v>CT0084NI</v>
      </c>
      <c r="B93" s="10" t="str">
        <f>IF(ISNA(VLOOKUP((ROW(B93)-11),'List of tables'!$A$4:$G$998,3,FALSE))," ",VLOOKUP((ROW(B93)-11),'List of tables'!$A$4:$G$998,3,FALSE))</f>
        <v>Central Heating by Accommodation Type</v>
      </c>
      <c r="C93" s="10" t="str">
        <f>IF(ISNA(VLOOKUP((ROW(C93)-11),'List of tables'!$A$4:$G$998,5,FALSE))," ",VLOOKUP((ROW(C93)-11),'List of tables'!$A$4:$G$998,5,FALSE))</f>
        <v>Small Area, 
Northern Ireland</v>
      </c>
      <c r="D93" s="10" t="str">
        <f>IF(ISNA(VLOOKUP((ROW(D93)-11),'List of tables'!$A$4:$G$998,6,FALSE))," ",VLOOKUP((ROW(D93)-11),'List of tables'!$A$4:$G$998,6,FALSE))</f>
        <v>All households</v>
      </c>
      <c r="E93" s="59">
        <f>IF(ISNA(VLOOKUP((ROW(E93)-11),'List of tables'!$A$4:$G$998,7,FALSE))," ",VLOOKUP((ROW(E93)-11),'List of tables'!$A$4:$G$998,7,FALSE))</f>
        <v>41967</v>
      </c>
      <c r="F93" s="28" t="str">
        <f t="shared" si="1"/>
        <v>Download file (ODS, 504 KB)</v>
      </c>
      <c r="H93" s="12" t="str">
        <f>IF(ISNA(VLOOKUP((ROW(H93)-11),'List of tables'!$A$4:$I$998,9,FALSE))," ",VLOOKUP((ROW(H93)-11),'List of tables'!$A$4:$I$998,9,FALSE))</f>
        <v>https://datavis.nisra.gov.uk/census/2011/census-2011-commissioned-table-ct0084ni.ods</v>
      </c>
      <c r="I93" s="12" t="str">
        <f>IF(ISNA(VLOOKUP((ROW(I93)-11),'List of tables'!$A$4:$I$998,8,FALSE))," ",VLOOKUP((ROW(I93)-11),'List of tables'!$A$4:$I$998,8,FALSE))</f>
        <v>Download file (ODS, 504 KB)</v>
      </c>
    </row>
    <row r="94" spans="1:9" ht="31" customHeight="1">
      <c r="A94" s="31" t="str">
        <f>IF(ISNA(VLOOKUP((ROW(A94)-11),'List of tables'!$A$4:$G$998,2,FALSE))," ",VLOOKUP((ROW(A94)-11),'List of tables'!$A$4:$G$998,2,FALSE))</f>
        <v>CT0085NI</v>
      </c>
      <c r="B94" s="10" t="str">
        <f>IF(ISNA(VLOOKUP((ROW(B94)-11),'List of tables'!$A$4:$G$998,3,FALSE))," ",VLOOKUP((ROW(B94)-11),'List of tables'!$A$4:$G$998,3,FALSE))</f>
        <v>Female Parents with Dependent Children Aged 7 Years</v>
      </c>
      <c r="C94" s="10" t="str">
        <f>IF(ISNA(VLOOKUP((ROW(C94)-11),'List of tables'!$A$4:$G$998,5,FALSE))," ",VLOOKUP((ROW(C94)-11),'List of tables'!$A$4:$G$998,5,FALSE))</f>
        <v>Northern Ireland</v>
      </c>
      <c r="D94" s="10" t="str">
        <f>IF(ISNA(VLOOKUP((ROW(D94)-11),'List of tables'!$A$4:$G$998,6,FALSE))," ",VLOOKUP((ROW(D94)-11),'List of tables'!$A$4:$G$998,6,FALSE))</f>
        <v>All female parents where there is at least one dependent child aged 7 in the family</v>
      </c>
      <c r="E94" s="59">
        <f>IF(ISNA(VLOOKUP((ROW(E94)-11),'List of tables'!$A$4:$G$998,7,FALSE))," ",VLOOKUP((ROW(E94)-11),'List of tables'!$A$4:$G$998,7,FALSE))</f>
        <v>41967</v>
      </c>
      <c r="F94" s="28" t="str">
        <f t="shared" si="1"/>
        <v>Download file (ODS, 27 KB)</v>
      </c>
      <c r="H94" s="12" t="str">
        <f>IF(ISNA(VLOOKUP((ROW(H94)-11),'List of tables'!$A$4:$I$998,9,FALSE))," ",VLOOKUP((ROW(H94)-11),'List of tables'!$A$4:$I$998,9,FALSE))</f>
        <v>https://datavis.nisra.gov.uk/census/2011/census-2011-commissioned-table-ct0085ni.ods</v>
      </c>
      <c r="I94" s="12" t="str">
        <f>IF(ISNA(VLOOKUP((ROW(I94)-11),'List of tables'!$A$4:$I$998,8,FALSE))," ",VLOOKUP((ROW(I94)-11),'List of tables'!$A$4:$I$998,8,FALSE))</f>
        <v>Download file (ODS, 27 KB)</v>
      </c>
    </row>
    <row r="95" spans="1:9" ht="31" customHeight="1">
      <c r="A95" s="31" t="str">
        <f>IF(ISNA(VLOOKUP((ROW(A95)-11),'List of tables'!$A$4:$G$998,2,FALSE))," ",VLOOKUP((ROW(A95)-11),'List of tables'!$A$4:$G$998,2,FALSE))</f>
        <v>CT0086NI</v>
      </c>
      <c r="B95" s="10" t="str">
        <f>IF(ISNA(VLOOKUP((ROW(B95)-11),'List of tables'!$A$4:$G$998,3,FALSE))," ",VLOOKUP((ROW(B95)-11),'List of tables'!$A$4:$G$998,3,FALSE))</f>
        <v>Usual Residents Aged 7 Years in Households</v>
      </c>
      <c r="C95" s="10" t="str">
        <f>IF(ISNA(VLOOKUP((ROW(C95)-11),'List of tables'!$A$4:$G$998,5,FALSE))," ",VLOOKUP((ROW(C95)-11),'List of tables'!$A$4:$G$998,5,FALSE))</f>
        <v>Northern Ireland</v>
      </c>
      <c r="D95" s="10" t="str">
        <f>IF(ISNA(VLOOKUP((ROW(D95)-11),'List of tables'!$A$4:$G$998,6,FALSE))," ",VLOOKUP((ROW(D95)-11),'List of tables'!$A$4:$G$998,6,FALSE))</f>
        <v>All usual residents aged 7 years in households</v>
      </c>
      <c r="E95" s="59">
        <f>IF(ISNA(VLOOKUP((ROW(E95)-11),'List of tables'!$A$4:$G$998,7,FALSE))," ",VLOOKUP((ROW(E95)-11),'List of tables'!$A$4:$G$998,7,FALSE))</f>
        <v>41967</v>
      </c>
      <c r="F95" s="28" t="str">
        <f t="shared" si="1"/>
        <v>Download file (ODS, 29 KB)</v>
      </c>
      <c r="H95" s="12" t="str">
        <f>IF(ISNA(VLOOKUP((ROW(H95)-11),'List of tables'!$A$4:$I$998,9,FALSE))," ",VLOOKUP((ROW(H95)-11),'List of tables'!$A$4:$I$998,9,FALSE))</f>
        <v>https://datavis.nisra.gov.uk/census/2011/census-2011-commissioned-table-ct0086ni.ods</v>
      </c>
      <c r="I95" s="12" t="str">
        <f>IF(ISNA(VLOOKUP((ROW(I95)-11),'List of tables'!$A$4:$I$998,8,FALSE))," ",VLOOKUP((ROW(I95)-11),'List of tables'!$A$4:$I$998,8,FALSE))</f>
        <v>Download file (ODS, 29 KB)</v>
      </c>
    </row>
    <row r="96" spans="1:9" ht="31" customHeight="1">
      <c r="A96" s="31" t="str">
        <f>IF(ISNA(VLOOKUP((ROW(A96)-11),'List of tables'!$A$4:$G$998,2,FALSE))," ",VLOOKUP((ROW(A96)-11),'List of tables'!$A$4:$G$998,2,FALSE))</f>
        <v>CT0087NI</v>
      </c>
      <c r="B96" s="10" t="str">
        <f>IF(ISNA(VLOOKUP((ROW(B96)-11),'List of tables'!$A$4:$G$998,3,FALSE))," ",VLOOKUP((ROW(B96)-11),'List of tables'!$A$4:$G$998,3,FALSE))</f>
        <v>Religion - Muslim (Islam) by Age by Sex</v>
      </c>
      <c r="C96" s="10" t="str">
        <f>IF(ISNA(VLOOKUP((ROW(C96)-11),'List of tables'!$A$4:$G$998,5,FALSE))," ",VLOOKUP((ROW(C96)-11),'List of tables'!$A$4:$G$998,5,FALSE))</f>
        <v>Assembly Area, Northern Ireland</v>
      </c>
      <c r="D96" s="10" t="str">
        <f>IF(ISNA(VLOOKUP((ROW(D96)-11),'List of tables'!$A$4:$G$998,6,FALSE))," ",VLOOKUP((ROW(D96)-11),'List of tables'!$A$4:$G$998,6,FALSE))</f>
        <v>All usual residents who gave their religion as Muslim (Islam)</v>
      </c>
      <c r="E96" s="59">
        <f>IF(ISNA(VLOOKUP((ROW(E96)-11),'List of tables'!$A$4:$G$998,7,FALSE))," ",VLOOKUP((ROW(E96)-11),'List of tables'!$A$4:$G$998,7,FALSE))</f>
        <v>41991</v>
      </c>
      <c r="F96" s="28" t="str">
        <f t="shared" si="1"/>
        <v>Download file (ODS, 29 KB)</v>
      </c>
      <c r="H96" s="12" t="str">
        <f>IF(ISNA(VLOOKUP((ROW(H96)-11),'List of tables'!$A$4:$I$998,9,FALSE))," ",VLOOKUP((ROW(H96)-11),'List of tables'!$A$4:$I$998,9,FALSE))</f>
        <v>https://datavis.nisra.gov.uk/census/2011/census-2011-commissioned-table-ct0087ni.ods</v>
      </c>
      <c r="I96" s="12" t="str">
        <f>IF(ISNA(VLOOKUP((ROW(I96)-11),'List of tables'!$A$4:$I$998,8,FALSE))," ",VLOOKUP((ROW(I96)-11),'List of tables'!$A$4:$I$998,8,FALSE))</f>
        <v>Download file (ODS, 29 KB)</v>
      </c>
    </row>
    <row r="97" spans="1:9" ht="31" customHeight="1">
      <c r="A97" s="31" t="str">
        <f>IF(ISNA(VLOOKUP((ROW(A97)-11),'List of tables'!$A$4:$G$998,2,FALSE))," ",VLOOKUP((ROW(A97)-11),'List of tables'!$A$4:$G$998,2,FALSE))</f>
        <v>CT0088NI</v>
      </c>
      <c r="B97" s="10" t="str">
        <f>IF(ISNA(VLOOKUP((ROW(B97)-11),'List of tables'!$A$4:$G$998,3,FALSE))," ",VLOOKUP((ROW(B97)-11),'List of tables'!$A$4:$G$998,3,FALSE))</f>
        <v>Type of Long-Term Condition by Long-Term Health Problem or Disability by Age</v>
      </c>
      <c r="C97" s="10" t="str">
        <f>IF(ISNA(VLOOKUP((ROW(C97)-11),'List of tables'!$A$4:$G$998,5,FALSE))," ",VLOOKUP((ROW(C97)-11),'List of tables'!$A$4:$G$998,5,FALSE))</f>
        <v>Causeway Coast &amp; Glens Local Government District (2014)</v>
      </c>
      <c r="D97" s="10" t="str">
        <f>IF(ISNA(VLOOKUP((ROW(D97)-11),'List of tables'!$A$4:$G$998,6,FALSE))," ",VLOOKUP((ROW(D97)-11),'List of tables'!$A$4:$G$998,6,FALSE))</f>
        <v>All usual residents aged 0 to 15</v>
      </c>
      <c r="E97" s="59">
        <f>IF(ISNA(VLOOKUP((ROW(E97)-11),'List of tables'!$A$4:$G$998,7,FALSE))," ",VLOOKUP((ROW(E97)-11),'List of tables'!$A$4:$G$998,7,FALSE))</f>
        <v>41991</v>
      </c>
      <c r="F97" s="28" t="str">
        <f t="shared" si="1"/>
        <v>Download file (ODS, 30 KB)</v>
      </c>
      <c r="H97" s="12" t="str">
        <f>IF(ISNA(VLOOKUP((ROW(H97)-11),'List of tables'!$A$4:$I$998,9,FALSE))," ",VLOOKUP((ROW(H97)-11),'List of tables'!$A$4:$I$998,9,FALSE))</f>
        <v>https://datavis.nisra.gov.uk/census/2011/census-2011-commissioned-table-ct0088ni.ods</v>
      </c>
      <c r="I97" s="12" t="str">
        <f>IF(ISNA(VLOOKUP((ROW(I97)-11),'List of tables'!$A$4:$I$998,8,FALSE))," ",VLOOKUP((ROW(I97)-11),'List of tables'!$A$4:$I$998,8,FALSE))</f>
        <v>Download file (ODS, 30 KB)</v>
      </c>
    </row>
    <row r="98" spans="1:9" ht="31" customHeight="1">
      <c r="A98" s="31" t="str">
        <f>IF(ISNA(VLOOKUP((ROW(A98)-11),'List of tables'!$A$4:$G$998,2,FALSE))," ",VLOOKUP((ROW(A98)-11),'List of tables'!$A$4:$G$998,2,FALSE))</f>
        <v>CT0089NI</v>
      </c>
      <c r="B98" s="10" t="str">
        <f>IF(ISNA(VLOOKUP((ROW(B98)-11),'List of tables'!$A$4:$G$998,3,FALSE))," ",VLOOKUP((ROW(B98)-11),'List of tables'!$A$4:$G$998,3,FALSE))</f>
        <v>Household Composition by Number and Age of Dependent Children by Employment Status of Parent(s)</v>
      </c>
      <c r="C98" s="10" t="str">
        <f>IF(ISNA(VLOOKUP((ROW(C98)-11),'List of tables'!$A$4:$G$998,5,FALSE))," ",VLOOKUP((ROW(C98)-11),'List of tables'!$A$4:$G$998,5,FALSE))</f>
        <v>Northern Ireland</v>
      </c>
      <c r="D98" s="10" t="str">
        <f>IF(ISNA(VLOOKUP((ROW(D98)-11),'List of tables'!$A$4:$G$998,6,FALSE))," ",VLOOKUP((ROW(D98)-11),'List of tables'!$A$4:$G$998,6,FALSE))</f>
        <v>All households with one family and no others (Couple and Lone parent families)</v>
      </c>
      <c r="E98" s="59">
        <f>IF(ISNA(VLOOKUP((ROW(E98)-11),'List of tables'!$A$4:$G$998,7,FALSE))," ",VLOOKUP((ROW(E98)-11),'List of tables'!$A$4:$G$998,7,FALSE))</f>
        <v>41991</v>
      </c>
      <c r="F98" s="28" t="str">
        <f t="shared" si="1"/>
        <v>Download file (ODS, 26 KB)</v>
      </c>
      <c r="H98" s="12" t="str">
        <f>IF(ISNA(VLOOKUP((ROW(H98)-11),'List of tables'!$A$4:$I$998,9,FALSE))," ",VLOOKUP((ROW(H98)-11),'List of tables'!$A$4:$I$998,9,FALSE))</f>
        <v>https://datavis.nisra.gov.uk/census/2011/census-2011-commissioned-table-ct0089ni.ods</v>
      </c>
      <c r="I98" s="12" t="str">
        <f>IF(ISNA(VLOOKUP((ROW(I98)-11),'List of tables'!$A$4:$I$998,8,FALSE))," ",VLOOKUP((ROW(I98)-11),'List of tables'!$A$4:$I$998,8,FALSE))</f>
        <v>Download file (ODS, 26 KB)</v>
      </c>
    </row>
    <row r="99" spans="1:9" ht="31" customHeight="1">
      <c r="A99" s="31" t="str">
        <f>IF(ISNA(VLOOKUP((ROW(A99)-11),'List of tables'!$A$4:$G$998,2,FALSE))," ",VLOOKUP((ROW(A99)-11),'List of tables'!$A$4:$G$998,2,FALSE))</f>
        <v>CT0090NI</v>
      </c>
      <c r="B99" s="10" t="str">
        <f>IF(ISNA(VLOOKUP((ROW(B99)-11),'List of tables'!$A$4:$G$998,3,FALSE))," ",VLOOKUP((ROW(B99)-11),'List of tables'!$A$4:$G$998,3,FALSE))</f>
        <v>Economic Activity by Religion or Religion Brought Up In by Single Year of Age by Sex</v>
      </c>
      <c r="C99" s="10" t="str">
        <f>IF(ISNA(VLOOKUP((ROW(C99)-11),'List of tables'!$A$4:$G$998,5,FALSE))," ",VLOOKUP((ROW(C99)-11),'List of tables'!$A$4:$G$998,5,FALSE))</f>
        <v>Northern Ireland</v>
      </c>
      <c r="D99" s="10" t="str">
        <f>IF(ISNA(VLOOKUP((ROW(D99)-11),'List of tables'!$A$4:$G$998,6,FALSE))," ",VLOOKUP((ROW(D99)-11),'List of tables'!$A$4:$G$998,6,FALSE))</f>
        <v>All usual residents aged 16 to 74</v>
      </c>
      <c r="E99" s="59">
        <f>IF(ISNA(VLOOKUP((ROW(E99)-11),'List of tables'!$A$4:$G$998,7,FALSE))," ",VLOOKUP((ROW(E99)-11),'List of tables'!$A$4:$G$998,7,FALSE))</f>
        <v>41991</v>
      </c>
      <c r="F99" s="28" t="str">
        <f t="shared" si="1"/>
        <v>Download file (ODS, 36 KB)</v>
      </c>
      <c r="H99" s="12" t="str">
        <f>IF(ISNA(VLOOKUP((ROW(H99)-11),'List of tables'!$A$4:$I$998,9,FALSE))," ",VLOOKUP((ROW(H99)-11),'List of tables'!$A$4:$I$998,9,FALSE))</f>
        <v>https://datavis.nisra.gov.uk/census/2011/census-2011-commissioned-table-ct0090ni.ods</v>
      </c>
      <c r="I99" s="12" t="str">
        <f>IF(ISNA(VLOOKUP((ROW(I99)-11),'List of tables'!$A$4:$I$998,8,FALSE))," ",VLOOKUP((ROW(I99)-11),'List of tables'!$A$4:$I$998,8,FALSE))</f>
        <v>Download file (ODS, 36 KB)</v>
      </c>
    </row>
    <row r="100" spans="1:9" ht="31" customHeight="1">
      <c r="A100" s="31" t="str">
        <f>IF(ISNA(VLOOKUP((ROW(A100)-11),'List of tables'!$A$4:$G$998,2,FALSE))," ",VLOOKUP((ROW(A100)-11),'List of tables'!$A$4:$G$998,2,FALSE))</f>
        <v>CT0091NI</v>
      </c>
      <c r="B100" s="10" t="str">
        <f>IF(ISNA(VLOOKUP((ROW(B100)-11),'List of tables'!$A$4:$G$998,3,FALSE))," ",VLOOKUP((ROW(B100)-11),'List of tables'!$A$4:$G$998,3,FALSE))</f>
        <v>Households with Males by Age</v>
      </c>
      <c r="C100" s="10" t="str">
        <f>IF(ISNA(VLOOKUP((ROW(C100)-11),'List of tables'!$A$4:$G$998,5,FALSE))," ",VLOOKUP((ROW(C100)-11),'List of tables'!$A$4:$G$998,5,FALSE))</f>
        <v>Northern Ireland</v>
      </c>
      <c r="D100" s="10" t="str">
        <f>IF(ISNA(VLOOKUP((ROW(D100)-11),'List of tables'!$A$4:$G$998,6,FALSE))," ",VLOOKUP((ROW(D100)-11),'List of tables'!$A$4:$G$998,6,FALSE))</f>
        <v>All households</v>
      </c>
      <c r="E100" s="59">
        <f>IF(ISNA(VLOOKUP((ROW(E100)-11),'List of tables'!$A$4:$G$998,7,FALSE))," ",VLOOKUP((ROW(E100)-11),'List of tables'!$A$4:$G$998,7,FALSE))</f>
        <v>42061</v>
      </c>
      <c r="F100" s="28" t="str">
        <f t="shared" si="1"/>
        <v>Download file (ODS, 24 KB)</v>
      </c>
      <c r="H100" s="12" t="str">
        <f>IF(ISNA(VLOOKUP((ROW(H100)-11),'List of tables'!$A$4:$I$998,9,FALSE))," ",VLOOKUP((ROW(H100)-11),'List of tables'!$A$4:$I$998,9,FALSE))</f>
        <v>https://datavis.nisra.gov.uk/census/2011/census-2011-commissioned-table-ct0091ni.ods</v>
      </c>
      <c r="I100" s="12" t="str">
        <f>IF(ISNA(VLOOKUP((ROW(I100)-11),'List of tables'!$A$4:$I$998,8,FALSE))," ",VLOOKUP((ROW(I100)-11),'List of tables'!$A$4:$I$998,8,FALSE))</f>
        <v>Download file (ODS, 24 KB)</v>
      </c>
    </row>
    <row r="101" spans="1:9" ht="31" customHeight="1">
      <c r="A101" s="31" t="str">
        <f>IF(ISNA(VLOOKUP((ROW(A101)-11),'List of tables'!$A$4:$G$998,2,FALSE))," ",VLOOKUP((ROW(A101)-11),'List of tables'!$A$4:$G$998,2,FALSE))</f>
        <v>CT0092NI</v>
      </c>
      <c r="B101" s="10" t="str">
        <f>IF(ISNA(VLOOKUP((ROW(B101)-11),'List of tables'!$A$4:$G$998,3,FALSE))," ",VLOOKUP((ROW(B101)-11),'List of tables'!$A$4:$G$998,3,FALSE))</f>
        <v>Economic Activity by Age by Sex</v>
      </c>
      <c r="C101" s="10" t="str">
        <f>IF(ISNA(VLOOKUP((ROW(C101)-11),'List of tables'!$A$4:$G$998,5,FALSE))," ",VLOOKUP((ROW(C101)-11),'List of tables'!$A$4:$G$998,5,FALSE))</f>
        <v>Northern Ireland</v>
      </c>
      <c r="D101" s="10" t="str">
        <f>IF(ISNA(VLOOKUP((ROW(D101)-11),'List of tables'!$A$4:$G$998,6,FALSE))," ",VLOOKUP((ROW(D101)-11),'List of tables'!$A$4:$G$998,6,FALSE))</f>
        <v>All usual residents aged 16 and over in households</v>
      </c>
      <c r="E101" s="59">
        <f>IF(ISNA(VLOOKUP((ROW(E101)-11),'List of tables'!$A$4:$G$998,7,FALSE))," ",VLOOKUP((ROW(E101)-11),'List of tables'!$A$4:$G$998,7,FALSE))</f>
        <v>42061</v>
      </c>
      <c r="F101" s="28" t="str">
        <f t="shared" si="1"/>
        <v>Download file (ODS, 28 KB)</v>
      </c>
      <c r="H101" s="12" t="str">
        <f>IF(ISNA(VLOOKUP((ROW(H101)-11),'List of tables'!$A$4:$I$998,9,FALSE))," ",VLOOKUP((ROW(H101)-11),'List of tables'!$A$4:$I$998,9,FALSE))</f>
        <v>https://datavis.nisra.gov.uk/census/2011/census-2011-commissioned-table-ct0092ni.ods</v>
      </c>
      <c r="I101" s="12" t="str">
        <f>IF(ISNA(VLOOKUP((ROW(I101)-11),'List of tables'!$A$4:$I$998,8,FALSE))," ",VLOOKUP((ROW(I101)-11),'List of tables'!$A$4:$I$998,8,FALSE))</f>
        <v>Download file (ODS, 28 KB)</v>
      </c>
    </row>
    <row r="102" spans="1:9" ht="31" customHeight="1">
      <c r="A102" s="31" t="str">
        <f>IF(ISNA(VLOOKUP((ROW(A102)-11),'List of tables'!$A$4:$G$998,2,FALSE))," ",VLOOKUP((ROW(A102)-11),'List of tables'!$A$4:$G$998,2,FALSE))</f>
        <v>CT0093NI</v>
      </c>
      <c r="B102" s="10" t="str">
        <f>IF(ISNA(VLOOKUP((ROW(B102)-11),'List of tables'!$A$4:$G$998,3,FALSE))," ",VLOOKUP((ROW(B102)-11),'List of tables'!$A$4:$G$998,3,FALSE))</f>
        <v>Families with Dependent Children</v>
      </c>
      <c r="C102" s="10" t="str">
        <f>IF(ISNA(VLOOKUP((ROW(C102)-11),'List of tables'!$A$4:$G$998,5,FALSE))," ",VLOOKUP((ROW(C102)-11),'List of tables'!$A$4:$G$998,5,FALSE))</f>
        <v>Northern Ireland</v>
      </c>
      <c r="D102" s="10" t="str">
        <f>IF(ISNA(VLOOKUP((ROW(D102)-11),'List of tables'!$A$4:$G$998,6,FALSE))," ",VLOOKUP((ROW(D102)-11),'List of tables'!$A$4:$G$998,6,FALSE))</f>
        <v>All families in households</v>
      </c>
      <c r="E102" s="59">
        <f>IF(ISNA(VLOOKUP((ROW(E102)-11),'List of tables'!$A$4:$G$998,7,FALSE))," ",VLOOKUP((ROW(E102)-11),'List of tables'!$A$4:$G$998,7,FALSE))</f>
        <v>42061</v>
      </c>
      <c r="F102" s="28" t="str">
        <f t="shared" si="1"/>
        <v>Download file (ODS, 25 KB)</v>
      </c>
      <c r="H102" s="12" t="str">
        <f>IF(ISNA(VLOOKUP((ROW(H102)-11),'List of tables'!$A$4:$I$998,9,FALSE))," ",VLOOKUP((ROW(H102)-11),'List of tables'!$A$4:$I$998,9,FALSE))</f>
        <v>https://datavis.nisra.gov.uk/census/2011/census-2011-commissioned-table-ct0093ni.ods</v>
      </c>
      <c r="I102" s="12" t="str">
        <f>IF(ISNA(VLOOKUP((ROW(I102)-11),'List of tables'!$A$4:$I$998,8,FALSE))," ",VLOOKUP((ROW(I102)-11),'List of tables'!$A$4:$I$998,8,FALSE))</f>
        <v>Download file (ODS, 25 KB)</v>
      </c>
    </row>
    <row r="103" spans="1:9" ht="31" customHeight="1">
      <c r="A103" s="31" t="str">
        <f>IF(ISNA(VLOOKUP((ROW(A103)-11),'List of tables'!$A$4:$G$998,2,FALSE))," ",VLOOKUP((ROW(A103)-11),'List of tables'!$A$4:$G$998,2,FALSE))</f>
        <v>CT0094NI</v>
      </c>
      <c r="B103" s="10" t="str">
        <f>IF(ISNA(VLOOKUP((ROW(B103)-11),'List of tables'!$A$4:$G$998,3,FALSE))," ",VLOOKUP((ROW(B103)-11),'List of tables'!$A$4:$G$998,3,FALSE))</f>
        <v>Occupation by Industry</v>
      </c>
      <c r="C103" s="10" t="str">
        <f>IF(ISNA(VLOOKUP((ROW(C103)-11),'List of tables'!$A$4:$G$998,5,FALSE))," ",VLOOKUP((ROW(C103)-11),'List of tables'!$A$4:$G$998,5,FALSE))</f>
        <v>Northern Ireland</v>
      </c>
      <c r="D103" s="10" t="str">
        <f>IF(ISNA(VLOOKUP((ROW(D103)-11),'List of tables'!$A$4:$G$998,6,FALSE))," ",VLOOKUP((ROW(D103)-11),'List of tables'!$A$4:$G$998,6,FALSE))</f>
        <v>All usual residents aged 16 to 74 in employment</v>
      </c>
      <c r="E103" s="59">
        <f>IF(ISNA(VLOOKUP((ROW(E103)-11),'List of tables'!$A$4:$G$998,7,FALSE))," ",VLOOKUP((ROW(E103)-11),'List of tables'!$A$4:$G$998,7,FALSE))</f>
        <v>42061</v>
      </c>
      <c r="F103" s="28" t="str">
        <f t="shared" si="1"/>
        <v>Download file (ODS, 128 KB)</v>
      </c>
      <c r="H103" s="12" t="str">
        <f>IF(ISNA(VLOOKUP((ROW(H103)-11),'List of tables'!$A$4:$I$998,9,FALSE))," ",VLOOKUP((ROW(H103)-11),'List of tables'!$A$4:$I$998,9,FALSE))</f>
        <v>https://datavis.nisra.gov.uk/census/2011/census-2011-commissioned-table-ct0094ni.ods</v>
      </c>
      <c r="I103" s="12" t="str">
        <f>IF(ISNA(VLOOKUP((ROW(I103)-11),'List of tables'!$A$4:$I$998,8,FALSE))," ",VLOOKUP((ROW(I103)-11),'List of tables'!$A$4:$I$998,8,FALSE))</f>
        <v>Download file (ODS, 128 KB)</v>
      </c>
    </row>
    <row r="104" spans="1:9" ht="31" customHeight="1">
      <c r="A104" s="31" t="str">
        <f>IF(ISNA(VLOOKUP((ROW(A104)-11),'List of tables'!$A$4:$G$998,2,FALSE))," ",VLOOKUP((ROW(A104)-11),'List of tables'!$A$4:$G$998,2,FALSE))</f>
        <v>CT0095NI</v>
      </c>
      <c r="B104" s="10" t="str">
        <f>IF(ISNA(VLOOKUP((ROW(B104)-11),'List of tables'!$A$4:$G$998,3,FALSE))," ",VLOOKUP((ROW(B104)-11),'List of tables'!$A$4:$G$998,3,FALSE))</f>
        <v>General Health by Highest Level of Qualification</v>
      </c>
      <c r="C104" s="10" t="str">
        <f>IF(ISNA(VLOOKUP((ROW(C104)-11),'List of tables'!$A$4:$G$998,5,FALSE))," ",VLOOKUP((ROW(C104)-11),'List of tables'!$A$4:$G$998,5,FALSE))</f>
        <v>Electoral Ward, Northern Ireland</v>
      </c>
      <c r="D104" s="10" t="str">
        <f>IF(ISNA(VLOOKUP((ROW(D104)-11),'List of tables'!$A$4:$G$998,6,FALSE))," ",VLOOKUP((ROW(D104)-11),'List of tables'!$A$4:$G$998,6,FALSE))</f>
        <v>All usual residents aged 16 and over</v>
      </c>
      <c r="E104" s="59">
        <f>IF(ISNA(VLOOKUP((ROW(E104)-11),'List of tables'!$A$4:$G$998,7,FALSE))," ",VLOOKUP((ROW(E104)-11),'List of tables'!$A$4:$G$998,7,FALSE))</f>
        <v>42061</v>
      </c>
      <c r="F104" s="28" t="str">
        <f t="shared" si="1"/>
        <v>Download file (ODS, 164 KB)</v>
      </c>
      <c r="H104" s="12" t="str">
        <f>IF(ISNA(VLOOKUP((ROW(H104)-11),'List of tables'!$A$4:$I$998,9,FALSE))," ",VLOOKUP((ROW(H104)-11),'List of tables'!$A$4:$I$998,9,FALSE))</f>
        <v>https://datavis.nisra.gov.uk/census/2011/census-2011-commissioned-table-ct0095ni.ods</v>
      </c>
      <c r="I104" s="12" t="str">
        <f>IF(ISNA(VLOOKUP((ROW(I104)-11),'List of tables'!$A$4:$I$998,8,FALSE))," ",VLOOKUP((ROW(I104)-11),'List of tables'!$A$4:$I$998,8,FALSE))</f>
        <v>Download file (ODS, 164 KB)</v>
      </c>
    </row>
    <row r="105" spans="1:9" ht="31" customHeight="1">
      <c r="A105" s="31" t="str">
        <f>IF(ISNA(VLOOKUP((ROW(A105)-11),'List of tables'!$A$4:$G$998,2,FALSE))," ",VLOOKUP((ROW(A105)-11),'List of tables'!$A$4:$G$998,2,FALSE))</f>
        <v>CT0096NI</v>
      </c>
      <c r="B105" s="10" t="str">
        <f>IF(ISNA(VLOOKUP((ROW(B105)-11),'List of tables'!$A$4:$G$998,3,FALSE))," ",VLOOKUP((ROW(B105)-11),'List of tables'!$A$4:$G$998,3,FALSE))</f>
        <v>Household Composition by Number and Age of Dependent Children by Employment Status of Parent(s)</v>
      </c>
      <c r="C105" s="10" t="str">
        <f>IF(ISNA(VLOOKUP((ROW(C105)-11),'List of tables'!$A$4:$G$998,5,FALSE))," ",VLOOKUP((ROW(C105)-11),'List of tables'!$A$4:$G$998,5,FALSE))</f>
        <v>Northern Ireland</v>
      </c>
      <c r="D105" s="10" t="str">
        <f>IF(ISNA(VLOOKUP((ROW(D105)-11),'List of tables'!$A$4:$G$998,6,FALSE))," ",VLOOKUP((ROW(D105)-11),'List of tables'!$A$4:$G$998,6,FALSE))</f>
        <v>All households with one family and no others (Couple and Lone parent families)</v>
      </c>
      <c r="E105" s="59">
        <f>IF(ISNA(VLOOKUP((ROW(E105)-11),'List of tables'!$A$4:$G$998,7,FALSE))," ",VLOOKUP((ROW(E105)-11),'List of tables'!$A$4:$G$998,7,FALSE))</f>
        <v>42061</v>
      </c>
      <c r="F105" s="28" t="str">
        <f t="shared" si="1"/>
        <v>Download file (ODS, 28 KB)</v>
      </c>
      <c r="H105" s="12" t="str">
        <f>IF(ISNA(VLOOKUP((ROW(H105)-11),'List of tables'!$A$4:$I$998,9,FALSE))," ",VLOOKUP((ROW(H105)-11),'List of tables'!$A$4:$I$998,9,FALSE))</f>
        <v>https://datavis.nisra.gov.uk/census/2011/census-2011-commissioned-table-ct0096ni.ods</v>
      </c>
      <c r="I105" s="12" t="str">
        <f>IF(ISNA(VLOOKUP((ROW(I105)-11),'List of tables'!$A$4:$I$998,8,FALSE))," ",VLOOKUP((ROW(I105)-11),'List of tables'!$A$4:$I$998,8,FALSE))</f>
        <v>Download file (ODS, 28 KB)</v>
      </c>
    </row>
    <row r="106" spans="1:9" ht="31" customHeight="1">
      <c r="A106" s="31" t="str">
        <f>IF(ISNA(VLOOKUP((ROW(A106)-11),'List of tables'!$A$4:$G$998,2,FALSE))," ",VLOOKUP((ROW(A106)-11),'List of tables'!$A$4:$G$998,2,FALSE))</f>
        <v>CT0097NI</v>
      </c>
      <c r="B106" s="10" t="str">
        <f>IF(ISNA(VLOOKUP((ROW(B106)-11),'List of tables'!$A$4:$G$998,3,FALSE))," ",VLOOKUP((ROW(B106)-11),'List of tables'!$A$4:$G$998,3,FALSE))</f>
        <v>Lone Parents by Sex</v>
      </c>
      <c r="C106" s="10" t="str">
        <f>IF(ISNA(VLOOKUP((ROW(C106)-11),'List of tables'!$A$4:$G$998,5,FALSE))," ",VLOOKUP((ROW(C106)-11),'List of tables'!$A$4:$G$998,5,FALSE))</f>
        <v>Northern Ireland</v>
      </c>
      <c r="D106" s="10" t="str">
        <f>IF(ISNA(VLOOKUP((ROW(D106)-11),'List of tables'!$A$4:$G$998,6,FALSE))," ",VLOOKUP((ROW(D106)-11),'List of tables'!$A$4:$G$998,6,FALSE))</f>
        <v>All lone parents</v>
      </c>
      <c r="E106" s="59">
        <f>IF(ISNA(VLOOKUP((ROW(E106)-11),'List of tables'!$A$4:$G$998,7,FALSE))," ",VLOOKUP((ROW(E106)-11),'List of tables'!$A$4:$G$998,7,FALSE))</f>
        <v>42061</v>
      </c>
      <c r="F106" s="28" t="str">
        <f t="shared" si="1"/>
        <v>Download file (ODS, 21 KB)</v>
      </c>
      <c r="H106" s="12" t="str">
        <f>IF(ISNA(VLOOKUP((ROW(H106)-11),'List of tables'!$A$4:$I$998,9,FALSE))," ",VLOOKUP((ROW(H106)-11),'List of tables'!$A$4:$I$998,9,FALSE))</f>
        <v>https://datavis.nisra.gov.uk/census/2011/census-2011-commissioned-table-ct0097ni.ods</v>
      </c>
      <c r="I106" s="12" t="str">
        <f>IF(ISNA(VLOOKUP((ROW(I106)-11),'List of tables'!$A$4:$I$998,8,FALSE))," ",VLOOKUP((ROW(I106)-11),'List of tables'!$A$4:$I$998,8,FALSE))</f>
        <v>Download file (ODS, 21 KB)</v>
      </c>
    </row>
    <row r="107" spans="1:9" ht="31" customHeight="1">
      <c r="A107" s="31" t="str">
        <f>IF(ISNA(VLOOKUP((ROW(A107)-11),'List of tables'!$A$4:$G$998,2,FALSE))," ",VLOOKUP((ROW(A107)-11),'List of tables'!$A$4:$G$998,2,FALSE))</f>
        <v>CT0098NI</v>
      </c>
      <c r="B107" s="10" t="str">
        <f>IF(ISNA(VLOOKUP((ROW(B107)-11),'List of tables'!$A$4:$G$998,3,FALSE))," ",VLOOKUP((ROW(B107)-11),'List of tables'!$A$4:$G$998,3,FALSE))</f>
        <v>Number of Cars or Vans</v>
      </c>
      <c r="C107" s="10" t="str">
        <f>IF(ISNA(VLOOKUP((ROW(C107)-11),'List of tables'!$A$4:$G$998,5,FALSE))," ",VLOOKUP((ROW(C107)-11),'List of tables'!$A$4:$G$998,5,FALSE))</f>
        <v>Local Government District (2014), Northern Ireland</v>
      </c>
      <c r="D107" s="10" t="str">
        <f>IF(ISNA(VLOOKUP((ROW(D107)-11),'List of tables'!$A$4:$G$998,6,FALSE))," ",VLOOKUP((ROW(D107)-11),'List of tables'!$A$4:$G$998,6,FALSE))</f>
        <v>All usual residents aged 65 and over in households</v>
      </c>
      <c r="E107" s="59">
        <f>IF(ISNA(VLOOKUP((ROW(E107)-11),'List of tables'!$A$4:$G$998,7,FALSE))," ",VLOOKUP((ROW(E107)-11),'List of tables'!$A$4:$G$998,7,FALSE))</f>
        <v>42061</v>
      </c>
      <c r="F107" s="28" t="str">
        <f t="shared" si="1"/>
        <v>Download file (ODS, 26 KB)</v>
      </c>
      <c r="H107" s="12" t="str">
        <f>IF(ISNA(VLOOKUP((ROW(H107)-11),'List of tables'!$A$4:$I$998,9,FALSE))," ",VLOOKUP((ROW(H107)-11),'List of tables'!$A$4:$I$998,9,FALSE))</f>
        <v>https://datavis.nisra.gov.uk/census/2011/census-2011-commissioned-table-ct0098ni.ods</v>
      </c>
      <c r="I107" s="12" t="str">
        <f>IF(ISNA(VLOOKUP((ROW(I107)-11),'List of tables'!$A$4:$I$998,8,FALSE))," ",VLOOKUP((ROW(I107)-11),'List of tables'!$A$4:$I$998,8,FALSE))</f>
        <v>Download file (ODS, 26 KB)</v>
      </c>
    </row>
    <row r="108" spans="1:9" ht="31" customHeight="1">
      <c r="A108" s="31" t="str">
        <f>IF(ISNA(VLOOKUP((ROW(A108)-11),'List of tables'!$A$4:$G$998,2,FALSE))," ",VLOOKUP((ROW(A108)-11),'List of tables'!$A$4:$G$998,2,FALSE))</f>
        <v>CT0099NI</v>
      </c>
      <c r="B108" s="10" t="str">
        <f>IF(ISNA(VLOOKUP((ROW(B108)-11),'List of tables'!$A$4:$G$998,3,FALSE))," ",VLOOKUP((ROW(B108)-11),'List of tables'!$A$4:$G$998,3,FALSE))</f>
        <v>Long-Term Health Problem or Disability</v>
      </c>
      <c r="C108" s="10" t="str">
        <f>IF(ISNA(VLOOKUP((ROW(C108)-11),'List of tables'!$A$4:$G$998,5,FALSE))," ",VLOOKUP((ROW(C108)-11),'List of tables'!$A$4:$G$998,5,FALSE))</f>
        <v>Local Government District (2014), Northern Ireland</v>
      </c>
      <c r="D108" s="10" t="str">
        <f>IF(ISNA(VLOOKUP((ROW(D108)-11),'List of tables'!$A$4:$G$998,6,FALSE))," ",VLOOKUP((ROW(D108)-11),'List of tables'!$A$4:$G$998,6,FALSE))</f>
        <v>All usual residents aged 65 and over in households</v>
      </c>
      <c r="E108" s="59">
        <f>IF(ISNA(VLOOKUP((ROW(E108)-11),'List of tables'!$A$4:$G$998,7,FALSE))," ",VLOOKUP((ROW(E108)-11),'List of tables'!$A$4:$G$998,7,FALSE))</f>
        <v>42061</v>
      </c>
      <c r="F108" s="28" t="str">
        <f t="shared" si="1"/>
        <v>Download file (ODS, 26 KB)</v>
      </c>
      <c r="H108" s="12" t="str">
        <f>IF(ISNA(VLOOKUP((ROW(H108)-11),'List of tables'!$A$4:$I$998,9,FALSE))," ",VLOOKUP((ROW(H108)-11),'List of tables'!$A$4:$I$998,9,FALSE))</f>
        <v>https://datavis.nisra.gov.uk/census/2011/census-2011-commissioned-table-ct0099ni.ods</v>
      </c>
      <c r="I108" s="12" t="str">
        <f>IF(ISNA(VLOOKUP((ROW(I108)-11),'List of tables'!$A$4:$I$998,8,FALSE))," ",VLOOKUP((ROW(I108)-11),'List of tables'!$A$4:$I$998,8,FALSE))</f>
        <v>Download file (ODS, 26 KB)</v>
      </c>
    </row>
    <row r="109" spans="1:9" ht="31" customHeight="1">
      <c r="A109" s="31" t="str">
        <f>IF(ISNA(VLOOKUP((ROW(A109)-11),'List of tables'!$A$4:$G$998,2,FALSE))," ",VLOOKUP((ROW(A109)-11),'List of tables'!$A$4:$G$998,2,FALSE))</f>
        <v>CT0100NI</v>
      </c>
      <c r="B109" s="10" t="str">
        <f>IF(ISNA(VLOOKUP((ROW(B109)-11),'List of tables'!$A$4:$G$998,3,FALSE))," ",VLOOKUP((ROW(B109)-11),'List of tables'!$A$4:$G$998,3,FALSE))</f>
        <v>Type of Long-Term Condition</v>
      </c>
      <c r="C109" s="10" t="str">
        <f>IF(ISNA(VLOOKUP((ROW(C109)-11),'List of tables'!$A$4:$G$998,5,FALSE))," ",VLOOKUP((ROW(C109)-11),'List of tables'!$A$4:$G$998,5,FALSE))</f>
        <v>Local Government District (2014), Northern Ireland</v>
      </c>
      <c r="D109" s="10" t="str">
        <f>IF(ISNA(VLOOKUP((ROW(D109)-11),'List of tables'!$A$4:$G$998,6,FALSE))," ",VLOOKUP((ROW(D109)-11),'List of tables'!$A$4:$G$998,6,FALSE))</f>
        <v>All usual residents</v>
      </c>
      <c r="E109" s="59">
        <f>IF(ISNA(VLOOKUP((ROW(E109)-11),'List of tables'!$A$4:$G$998,7,FALSE))," ",VLOOKUP((ROW(E109)-11),'List of tables'!$A$4:$G$998,7,FALSE))</f>
        <v>42061</v>
      </c>
      <c r="F109" s="28" t="str">
        <f t="shared" si="1"/>
        <v>Download file (ODS, 32 KB)</v>
      </c>
      <c r="H109" s="12" t="str">
        <f>IF(ISNA(VLOOKUP((ROW(H109)-11),'List of tables'!$A$4:$I$998,9,FALSE))," ",VLOOKUP((ROW(H109)-11),'List of tables'!$A$4:$I$998,9,FALSE))</f>
        <v>https://datavis.nisra.gov.uk/census/2011/census-2011-commissioned-table-ct0100ni.ods</v>
      </c>
      <c r="I109" s="12" t="str">
        <f>IF(ISNA(VLOOKUP((ROW(I109)-11),'List of tables'!$A$4:$I$998,8,FALSE))," ",VLOOKUP((ROW(I109)-11),'List of tables'!$A$4:$I$998,8,FALSE))</f>
        <v>Download file (ODS, 32 KB)</v>
      </c>
    </row>
    <row r="110" spans="1:9" ht="31" customHeight="1">
      <c r="A110" s="31" t="str">
        <f>IF(ISNA(VLOOKUP((ROW(A110)-11),'List of tables'!$A$4:$G$998,2,FALSE))," ",VLOOKUP((ROW(A110)-11),'List of tables'!$A$4:$G$998,2,FALSE))</f>
        <v>CT0101NI</v>
      </c>
      <c r="B110" s="10" t="str">
        <f>IF(ISNA(VLOOKUP((ROW(B110)-11),'List of tables'!$A$4:$G$998,3,FALSE))," ",VLOOKUP((ROW(B110)-11),'List of tables'!$A$4:$G$998,3,FALSE))</f>
        <v>General Health by Age</v>
      </c>
      <c r="C110" s="10" t="str">
        <f>IF(ISNA(VLOOKUP((ROW(C110)-11),'List of tables'!$A$4:$G$998,5,FALSE))," ",VLOOKUP((ROW(C110)-11),'List of tables'!$A$4:$G$998,5,FALSE))</f>
        <v>Local Government District (2014), Northern Ireland</v>
      </c>
      <c r="D110" s="10" t="str">
        <f>IF(ISNA(VLOOKUP((ROW(D110)-11),'List of tables'!$A$4:$G$998,6,FALSE))," ",VLOOKUP((ROW(D110)-11),'List of tables'!$A$4:$G$998,6,FALSE))</f>
        <v>All usual residents</v>
      </c>
      <c r="E110" s="59">
        <f>IF(ISNA(VLOOKUP((ROW(E110)-11),'List of tables'!$A$4:$G$998,7,FALSE))," ",VLOOKUP((ROW(E110)-11),'List of tables'!$A$4:$G$998,7,FALSE))</f>
        <v>42061</v>
      </c>
      <c r="F110" s="28" t="str">
        <f t="shared" si="1"/>
        <v>Download file (ODS, 28 KB)</v>
      </c>
      <c r="H110" s="12" t="str">
        <f>IF(ISNA(VLOOKUP((ROW(H110)-11),'List of tables'!$A$4:$I$998,9,FALSE))," ",VLOOKUP((ROW(H110)-11),'List of tables'!$A$4:$I$998,9,FALSE))</f>
        <v>https://datavis.nisra.gov.uk/census/2011/census-2011-commissioned-table-ct0101ni.ods</v>
      </c>
      <c r="I110" s="12" t="str">
        <f>IF(ISNA(VLOOKUP((ROW(I110)-11),'List of tables'!$A$4:$I$998,8,FALSE))," ",VLOOKUP((ROW(I110)-11),'List of tables'!$A$4:$I$998,8,FALSE))</f>
        <v>Download file (ODS, 28 KB)</v>
      </c>
    </row>
    <row r="111" spans="1:9" ht="31" customHeight="1">
      <c r="A111" s="31" t="str">
        <f>IF(ISNA(VLOOKUP((ROW(A111)-11),'List of tables'!$A$4:$G$998,2,FALSE))," ",VLOOKUP((ROW(A111)-11),'List of tables'!$A$4:$G$998,2,FALSE))</f>
        <v>CT0102NI</v>
      </c>
      <c r="B111" s="10" t="str">
        <f>IF(ISNA(VLOOKUP((ROW(B111)-11),'List of tables'!$A$4:$G$998,3,FALSE))," ",VLOOKUP((ROW(B111)-11),'List of tables'!$A$4:$G$998,3,FALSE))</f>
        <v>Provision of Unpaid Care</v>
      </c>
      <c r="C111" s="10" t="str">
        <f>IF(ISNA(VLOOKUP((ROW(C111)-11),'List of tables'!$A$4:$G$998,5,FALSE))," ",VLOOKUP((ROW(C111)-11),'List of tables'!$A$4:$G$998,5,FALSE))</f>
        <v>Local Government District (2014), Northern Ireland</v>
      </c>
      <c r="D111" s="10" t="str">
        <f>IF(ISNA(VLOOKUP((ROW(D111)-11),'List of tables'!$A$4:$G$998,6,FALSE))," ",VLOOKUP((ROW(D111)-11),'List of tables'!$A$4:$G$998,6,FALSE))</f>
        <v>All usual residents</v>
      </c>
      <c r="E111" s="59">
        <f>IF(ISNA(VLOOKUP((ROW(E111)-11),'List of tables'!$A$4:$G$998,7,FALSE))," ",VLOOKUP((ROW(E111)-11),'List of tables'!$A$4:$G$998,7,FALSE))</f>
        <v>42061</v>
      </c>
      <c r="F111" s="28" t="str">
        <f t="shared" si="1"/>
        <v>Download file (ODS, 28 KB)</v>
      </c>
      <c r="H111" s="12" t="str">
        <f>IF(ISNA(VLOOKUP((ROW(H111)-11),'List of tables'!$A$4:$I$998,9,FALSE))," ",VLOOKUP((ROW(H111)-11),'List of tables'!$A$4:$I$998,9,FALSE))</f>
        <v>https://datavis.nisra.gov.uk/census/2011/census-2011-commissioned-table-ct0102ni.ods</v>
      </c>
      <c r="I111" s="12" t="str">
        <f>IF(ISNA(VLOOKUP((ROW(I111)-11),'List of tables'!$A$4:$I$998,8,FALSE))," ",VLOOKUP((ROW(I111)-11),'List of tables'!$A$4:$I$998,8,FALSE))</f>
        <v>Download file (ODS, 28 KB)</v>
      </c>
    </row>
    <row r="112" spans="1:9" ht="31" customHeight="1">
      <c r="A112" s="31" t="str">
        <f>IF(ISNA(VLOOKUP((ROW(A112)-11),'List of tables'!$A$4:$G$998,2,FALSE))," ",VLOOKUP((ROW(A112)-11),'List of tables'!$A$4:$G$998,2,FALSE))</f>
        <v>CT0103NI</v>
      </c>
      <c r="B112" s="10" t="str">
        <f>IF(ISNA(VLOOKUP((ROW(B112)-11),'List of tables'!$A$4:$G$998,3,FALSE))," ",VLOOKUP((ROW(B112)-11),'List of tables'!$A$4:$G$998,3,FALSE))</f>
        <v>Voluntary Work</v>
      </c>
      <c r="C112" s="10" t="str">
        <f>IF(ISNA(VLOOKUP((ROW(C112)-11),'List of tables'!$A$4:$G$998,5,FALSE))," ",VLOOKUP((ROW(C112)-11),'List of tables'!$A$4:$G$998,5,FALSE))</f>
        <v>Local Government District (2014), Northern Ireland</v>
      </c>
      <c r="D112" s="10" t="str">
        <f>IF(ISNA(VLOOKUP((ROW(D112)-11),'List of tables'!$A$4:$G$998,6,FALSE))," ",VLOOKUP((ROW(D112)-11),'List of tables'!$A$4:$G$998,6,FALSE))</f>
        <v>All usual residents aged 65 and over</v>
      </c>
      <c r="E112" s="59">
        <f>IF(ISNA(VLOOKUP((ROW(E112)-11),'List of tables'!$A$4:$G$998,7,FALSE))," ",VLOOKUP((ROW(E112)-11),'List of tables'!$A$4:$G$998,7,FALSE))</f>
        <v>42061</v>
      </c>
      <c r="F112" s="28" t="str">
        <f t="shared" si="1"/>
        <v>Download file (ODS, 25 KB)</v>
      </c>
      <c r="H112" s="12" t="str">
        <f>IF(ISNA(VLOOKUP((ROW(H112)-11),'List of tables'!$A$4:$I$998,9,FALSE))," ",VLOOKUP((ROW(H112)-11),'List of tables'!$A$4:$I$998,9,FALSE))</f>
        <v>https://datavis.nisra.gov.uk/census/2011/census-2011-commissioned-table-ct0103ni.ods</v>
      </c>
      <c r="I112" s="12" t="str">
        <f>IF(ISNA(VLOOKUP((ROW(I112)-11),'List of tables'!$A$4:$I$998,8,FALSE))," ",VLOOKUP((ROW(I112)-11),'List of tables'!$A$4:$I$998,8,FALSE))</f>
        <v>Download file (ODS, 25 KB)</v>
      </c>
    </row>
    <row r="113" spans="1:9" ht="31" customHeight="1">
      <c r="A113" s="31" t="str">
        <f>IF(ISNA(VLOOKUP((ROW(A113)-11),'List of tables'!$A$4:$G$998,2,FALSE))," ",VLOOKUP((ROW(A113)-11),'List of tables'!$A$4:$G$998,2,FALSE))</f>
        <v>CT0104NI</v>
      </c>
      <c r="B113" s="10" t="str">
        <f>IF(ISNA(VLOOKUP((ROW(B113)-11),'List of tables'!$A$4:$G$998,3,FALSE))," ",VLOOKUP((ROW(B113)-11),'List of tables'!$A$4:$G$998,3,FALSE))</f>
        <v>Highest Level of Qualification by Age</v>
      </c>
      <c r="C113" s="10" t="str">
        <f>IF(ISNA(VLOOKUP((ROW(C113)-11),'List of tables'!$A$4:$G$998,5,FALSE))," ",VLOOKUP((ROW(C113)-11),'List of tables'!$A$4:$G$998,5,FALSE))</f>
        <v>Local Government District (2014), Northern Ireland</v>
      </c>
      <c r="D113" s="10" t="str">
        <f>IF(ISNA(VLOOKUP((ROW(D113)-11),'List of tables'!$A$4:$G$998,6,FALSE))," ",VLOOKUP((ROW(D113)-11),'List of tables'!$A$4:$G$998,6,FALSE))</f>
        <v>All usual residents aged 16 and over</v>
      </c>
      <c r="E113" s="59">
        <f>IF(ISNA(VLOOKUP((ROW(E113)-11),'List of tables'!$A$4:$G$998,7,FALSE))," ",VLOOKUP((ROW(E113)-11),'List of tables'!$A$4:$G$998,7,FALSE))</f>
        <v>42061</v>
      </c>
      <c r="F113" s="28" t="str">
        <f t="shared" si="1"/>
        <v>Download file (ODS, 32 KB)</v>
      </c>
      <c r="H113" s="12" t="str">
        <f>IF(ISNA(VLOOKUP((ROW(H113)-11),'List of tables'!$A$4:$I$998,9,FALSE))," ",VLOOKUP((ROW(H113)-11),'List of tables'!$A$4:$I$998,9,FALSE))</f>
        <v>https://datavis.nisra.gov.uk/census/2011/census-2011-commissioned-table-ct0104ni.ods</v>
      </c>
      <c r="I113" s="12" t="str">
        <f>IF(ISNA(VLOOKUP((ROW(I113)-11),'List of tables'!$A$4:$I$998,8,FALSE))," ",VLOOKUP((ROW(I113)-11),'List of tables'!$A$4:$I$998,8,FALSE))</f>
        <v>Download file (ODS, 32 KB)</v>
      </c>
    </row>
    <row r="114" spans="1:9" ht="31" customHeight="1">
      <c r="A114" s="31" t="str">
        <f>IF(ISNA(VLOOKUP((ROW(A114)-11),'List of tables'!$A$4:$G$998,2,FALSE))," ",VLOOKUP((ROW(A114)-11),'List of tables'!$A$4:$G$998,2,FALSE))</f>
        <v>CT0105NI</v>
      </c>
      <c r="B114" s="10" t="str">
        <f>IF(ISNA(VLOOKUP((ROW(B114)-11),'List of tables'!$A$4:$G$998,3,FALSE))," ",VLOOKUP((ROW(B114)-11),'List of tables'!$A$4:$G$998,3,FALSE))</f>
        <v>Marital and Civil Partnership Status by Age</v>
      </c>
      <c r="C114" s="10" t="str">
        <f>IF(ISNA(VLOOKUP((ROW(C114)-11),'List of tables'!$A$4:$G$998,5,FALSE))," ",VLOOKUP((ROW(C114)-11),'List of tables'!$A$4:$G$998,5,FALSE))</f>
        <v>Local Government District (2014), Northern Ireland</v>
      </c>
      <c r="D114" s="10" t="str">
        <f>IF(ISNA(VLOOKUP((ROW(D114)-11),'List of tables'!$A$4:$G$998,6,FALSE))," ",VLOOKUP((ROW(D114)-11),'List of tables'!$A$4:$G$998,6,FALSE))</f>
        <v>All usual residents aged 16 and over</v>
      </c>
      <c r="E114" s="59">
        <f>IF(ISNA(VLOOKUP((ROW(E114)-11),'List of tables'!$A$4:$G$998,7,FALSE))," ",VLOOKUP((ROW(E114)-11),'List of tables'!$A$4:$G$998,7,FALSE))</f>
        <v>42061</v>
      </c>
      <c r="F114" s="28" t="str">
        <f t="shared" si="1"/>
        <v>Download file (ODS, 29 KB)</v>
      </c>
      <c r="H114" s="12" t="str">
        <f>IF(ISNA(VLOOKUP((ROW(H114)-11),'List of tables'!$A$4:$I$998,9,FALSE))," ",VLOOKUP((ROW(H114)-11),'List of tables'!$A$4:$I$998,9,FALSE))</f>
        <v>https://datavis.nisra.gov.uk/census/2011/census-2011-commissioned-table-ct0105ni.ods</v>
      </c>
      <c r="I114" s="12" t="str">
        <f>IF(ISNA(VLOOKUP((ROW(I114)-11),'List of tables'!$A$4:$I$998,8,FALSE))," ",VLOOKUP((ROW(I114)-11),'List of tables'!$A$4:$I$998,8,FALSE))</f>
        <v>Download file (ODS, 29 KB)</v>
      </c>
    </row>
    <row r="115" spans="1:9" ht="31" customHeight="1">
      <c r="A115" s="31" t="str">
        <f>IF(ISNA(VLOOKUP((ROW(A115)-11),'List of tables'!$A$4:$G$998,2,FALSE))," ",VLOOKUP((ROW(A115)-11),'List of tables'!$A$4:$G$998,2,FALSE))</f>
        <v>CT0106NI</v>
      </c>
      <c r="B115" s="10" t="str">
        <f>IF(ISNA(VLOOKUP((ROW(B115)-11),'List of tables'!$A$4:$G$998,3,FALSE))," ",VLOOKUP((ROW(B115)-11),'List of tables'!$A$4:$G$998,3,FALSE))</f>
        <v>Usual Resident Population</v>
      </c>
      <c r="C115" s="10" t="str">
        <f>IF(ISNA(VLOOKUP((ROW(C115)-11),'List of tables'!$A$4:$G$998,5,FALSE))," ",VLOOKUP((ROW(C115)-11),'List of tables'!$A$4:$G$998,5,FALSE))</f>
        <v>Local Government District (2014), Northern Ireland</v>
      </c>
      <c r="D115" s="10" t="str">
        <f>IF(ISNA(VLOOKUP((ROW(D115)-11),'List of tables'!$A$4:$G$998,6,FALSE))," ",VLOOKUP((ROW(D115)-11),'List of tables'!$A$4:$G$998,6,FALSE))</f>
        <v>All usual residents</v>
      </c>
      <c r="E115" s="59">
        <f>IF(ISNA(VLOOKUP((ROW(E115)-11),'List of tables'!$A$4:$G$998,7,FALSE))," ",VLOOKUP((ROW(E115)-11),'List of tables'!$A$4:$G$998,7,FALSE))</f>
        <v>42061</v>
      </c>
      <c r="F115" s="28" t="str">
        <f t="shared" si="1"/>
        <v>Download file (ODS, 27 KB)</v>
      </c>
      <c r="H115" s="12" t="str">
        <f>IF(ISNA(VLOOKUP((ROW(H115)-11),'List of tables'!$A$4:$I$998,9,FALSE))," ",VLOOKUP((ROW(H115)-11),'List of tables'!$A$4:$I$998,9,FALSE))</f>
        <v>https://datavis.nisra.gov.uk/census/2011/census-2011-commissioned-table-ct0106ni.ods</v>
      </c>
      <c r="I115" s="12" t="str">
        <f>IF(ISNA(VLOOKUP((ROW(I115)-11),'List of tables'!$A$4:$I$998,8,FALSE))," ",VLOOKUP((ROW(I115)-11),'List of tables'!$A$4:$I$998,8,FALSE))</f>
        <v>Download file (ODS, 27 KB)</v>
      </c>
    </row>
    <row r="116" spans="1:9" ht="31" customHeight="1">
      <c r="A116" s="31" t="str">
        <f>IF(ISNA(VLOOKUP((ROW(A116)-11),'List of tables'!$A$4:$G$998,2,FALSE))," ",VLOOKUP((ROW(A116)-11),'List of tables'!$A$4:$G$998,2,FALSE))</f>
        <v>CT0107NI</v>
      </c>
      <c r="B116" s="10" t="str">
        <f>IF(ISNA(VLOOKUP((ROW(B116)-11),'List of tables'!$A$4:$G$998,3,FALSE))," ",VLOOKUP((ROW(B116)-11),'List of tables'!$A$4:$G$998,3,FALSE))</f>
        <v>Tenure</v>
      </c>
      <c r="C116" s="10" t="str">
        <f>IF(ISNA(VLOOKUP((ROW(C116)-11),'List of tables'!$A$4:$G$998,5,FALSE))," ",VLOOKUP((ROW(C116)-11),'List of tables'!$A$4:$G$998,5,FALSE))</f>
        <v>Local Government District (2014), Northern Ireland</v>
      </c>
      <c r="D116" s="10" t="str">
        <f>IF(ISNA(VLOOKUP((ROW(D116)-11),'List of tables'!$A$4:$G$998,6,FALSE))," ",VLOOKUP((ROW(D116)-11),'List of tables'!$A$4:$G$998,6,FALSE))</f>
        <v>All usual residents in households</v>
      </c>
      <c r="E116" s="59">
        <f>IF(ISNA(VLOOKUP((ROW(E116)-11),'List of tables'!$A$4:$G$998,7,FALSE))," ",VLOOKUP((ROW(E116)-11),'List of tables'!$A$4:$G$998,7,FALSE))</f>
        <v>42061</v>
      </c>
      <c r="F116" s="28" t="str">
        <f t="shared" si="1"/>
        <v>Download file (ODS, 32 KB)</v>
      </c>
      <c r="H116" s="12" t="str">
        <f>IF(ISNA(VLOOKUP((ROW(H116)-11),'List of tables'!$A$4:$I$998,9,FALSE))," ",VLOOKUP((ROW(H116)-11),'List of tables'!$A$4:$I$998,9,FALSE))</f>
        <v>https://datavis.nisra.gov.uk/census/2011/census-2011-commissioned-table-ct0107ni.ods</v>
      </c>
      <c r="I116" s="12" t="str">
        <f>IF(ISNA(VLOOKUP((ROW(I116)-11),'List of tables'!$A$4:$I$998,8,FALSE))," ",VLOOKUP((ROW(I116)-11),'List of tables'!$A$4:$I$998,8,FALSE))</f>
        <v>Download file (ODS, 32 KB)</v>
      </c>
    </row>
    <row r="117" spans="1:9" ht="31" customHeight="1">
      <c r="A117" s="31" t="str">
        <f>IF(ISNA(VLOOKUP((ROW(A117)-11),'List of tables'!$A$4:$G$998,2,FALSE))," ",VLOOKUP((ROW(A117)-11),'List of tables'!$A$4:$G$998,2,FALSE))</f>
        <v>CT0108NI</v>
      </c>
      <c r="B117" s="10" t="str">
        <f>IF(ISNA(VLOOKUP((ROW(B117)-11),'List of tables'!$A$4:$G$998,3,FALSE))," ",VLOOKUP((ROW(B117)-11),'List of tables'!$A$4:$G$998,3,FALSE))</f>
        <v>Type of Long-Term Condition</v>
      </c>
      <c r="C117" s="10" t="str">
        <f>IF(ISNA(VLOOKUP((ROW(C117)-11),'List of tables'!$A$4:$G$998,5,FALSE))," ",VLOOKUP((ROW(C117)-11),'List of tables'!$A$4:$G$998,5,FALSE))</f>
        <v>Local Government District (2014), Northern Ireland</v>
      </c>
      <c r="D117" s="10" t="str">
        <f>IF(ISNA(VLOOKUP((ROW(D117)-11),'List of tables'!$A$4:$G$998,6,FALSE))," ",VLOOKUP((ROW(D117)-11),'List of tables'!$A$4:$G$998,6,FALSE))</f>
        <v>All usual residents</v>
      </c>
      <c r="E117" s="59">
        <f>IF(ISNA(VLOOKUP((ROW(E117)-11),'List of tables'!$A$4:$G$998,7,FALSE))," ",VLOOKUP((ROW(E117)-11),'List of tables'!$A$4:$G$998,7,FALSE))</f>
        <v>42061</v>
      </c>
      <c r="F117" s="28" t="str">
        <f t="shared" si="1"/>
        <v>Download file (ODS, 25 KB)</v>
      </c>
      <c r="H117" s="12" t="str">
        <f>IF(ISNA(VLOOKUP((ROW(H117)-11),'List of tables'!$A$4:$I$998,9,FALSE))," ",VLOOKUP((ROW(H117)-11),'List of tables'!$A$4:$I$998,9,FALSE))</f>
        <v>https://datavis.nisra.gov.uk/census/2011/census-2011-commissioned-table-ct0108ni.ods</v>
      </c>
      <c r="I117" s="12" t="str">
        <f>IF(ISNA(VLOOKUP((ROW(I117)-11),'List of tables'!$A$4:$I$998,8,FALSE))," ",VLOOKUP((ROW(I117)-11),'List of tables'!$A$4:$I$998,8,FALSE))</f>
        <v>Download file (ODS, 25 KB)</v>
      </c>
    </row>
    <row r="118" spans="1:9" ht="31" customHeight="1">
      <c r="A118" s="31" t="str">
        <f>IF(ISNA(VLOOKUP((ROW(A118)-11),'List of tables'!$A$4:$G$998,2,FALSE))," ",VLOOKUP((ROW(A118)-11),'List of tables'!$A$4:$G$998,2,FALSE))</f>
        <v>CT0109NI</v>
      </c>
      <c r="B118" s="10" t="str">
        <f>IF(ISNA(VLOOKUP((ROW(B118)-11),'List of tables'!$A$4:$G$998,3,FALSE))," ",VLOOKUP((ROW(B118)-11),'List of tables'!$A$4:$G$998,3,FALSE))</f>
        <v>Industry (2 Digit) by Age</v>
      </c>
      <c r="C118" s="10" t="str">
        <f>IF(ISNA(VLOOKUP((ROW(C118)-11),'List of tables'!$A$4:$G$998,5,FALSE))," ",VLOOKUP((ROW(C118)-11),'List of tables'!$A$4:$G$998,5,FALSE))</f>
        <v>Northern Ireland</v>
      </c>
      <c r="D118" s="10" t="str">
        <f>IF(ISNA(VLOOKUP((ROW(D118)-11),'List of tables'!$A$4:$G$998,6,FALSE))," ",VLOOKUP((ROW(D118)-11),'List of tables'!$A$4:$G$998,6,FALSE))</f>
        <v>All usual residents aged 16 and over in employment</v>
      </c>
      <c r="E118" s="59">
        <f>IF(ISNA(VLOOKUP((ROW(E118)-11),'List of tables'!$A$4:$G$998,7,FALSE))," ",VLOOKUP((ROW(E118)-11),'List of tables'!$A$4:$G$998,7,FALSE))</f>
        <v>42061</v>
      </c>
      <c r="F118" s="28" t="str">
        <f t="shared" si="1"/>
        <v>Download file (ODS, 37 KB)</v>
      </c>
      <c r="H118" s="12" t="str">
        <f>IF(ISNA(VLOOKUP((ROW(H118)-11),'List of tables'!$A$4:$I$998,9,FALSE))," ",VLOOKUP((ROW(H118)-11),'List of tables'!$A$4:$I$998,9,FALSE))</f>
        <v>https://datavis.nisra.gov.uk/census/2011/census-2011-commissioned-table-ct0109ni.ods</v>
      </c>
      <c r="I118" s="12" t="str">
        <f>IF(ISNA(VLOOKUP((ROW(I118)-11),'List of tables'!$A$4:$I$998,8,FALSE))," ",VLOOKUP((ROW(I118)-11),'List of tables'!$A$4:$I$998,8,FALSE))</f>
        <v>Download file (ODS, 37 KB)</v>
      </c>
    </row>
    <row r="119" spans="1:9" ht="31" customHeight="1">
      <c r="A119" s="31" t="str">
        <f>IF(ISNA(VLOOKUP((ROW(A119)-11),'List of tables'!$A$4:$G$998,2,FALSE))," ",VLOOKUP((ROW(A119)-11),'List of tables'!$A$4:$G$998,2,FALSE))</f>
        <v>CT0110NI</v>
      </c>
      <c r="B119" s="10" t="str">
        <f>IF(ISNA(VLOOKUP((ROW(B119)-11),'List of tables'!$A$4:$G$998,3,FALSE))," ",VLOOKUP((ROW(B119)-11),'List of tables'!$A$4:$G$998,3,FALSE))</f>
        <v>Occupation (3 Digit) by Age</v>
      </c>
      <c r="C119" s="10" t="str">
        <f>IF(ISNA(VLOOKUP((ROW(C119)-11),'List of tables'!$A$4:$G$998,5,FALSE))," ",VLOOKUP((ROW(C119)-11),'List of tables'!$A$4:$G$998,5,FALSE))</f>
        <v>Northern Ireland</v>
      </c>
      <c r="D119" s="10" t="str">
        <f>IF(ISNA(VLOOKUP((ROW(D119)-11),'List of tables'!$A$4:$G$998,6,FALSE))," ",VLOOKUP((ROW(D119)-11),'List of tables'!$A$4:$G$998,6,FALSE))</f>
        <v>All usual residents aged 16 and over in employment</v>
      </c>
      <c r="E119" s="59">
        <f>IF(ISNA(VLOOKUP((ROW(E119)-11),'List of tables'!$A$4:$G$998,7,FALSE))," ",VLOOKUP((ROW(E119)-11),'List of tables'!$A$4:$G$998,7,FALSE))</f>
        <v>42061</v>
      </c>
      <c r="F119" s="28" t="str">
        <f t="shared" si="1"/>
        <v>Download file (ODS, 43 KB)</v>
      </c>
      <c r="H119" s="12" t="str">
        <f>IF(ISNA(VLOOKUP((ROW(H119)-11),'List of tables'!$A$4:$I$998,9,FALSE))," ",VLOOKUP((ROW(H119)-11),'List of tables'!$A$4:$I$998,9,FALSE))</f>
        <v>https://datavis.nisra.gov.uk/census/2011/census-2011-commissioned-table-ct0110ni.ods</v>
      </c>
      <c r="I119" s="12" t="str">
        <f>IF(ISNA(VLOOKUP((ROW(I119)-11),'List of tables'!$A$4:$I$998,8,FALSE))," ",VLOOKUP((ROW(I119)-11),'List of tables'!$A$4:$I$998,8,FALSE))</f>
        <v>Download file (ODS, 43 KB)</v>
      </c>
    </row>
    <row r="120" spans="1:9" ht="31" customHeight="1">
      <c r="A120" s="31" t="str">
        <f>IF(ISNA(VLOOKUP((ROW(A120)-11),'List of tables'!$A$4:$G$998,2,FALSE))," ",VLOOKUP((ROW(A120)-11),'List of tables'!$A$4:$G$998,2,FALSE))</f>
        <v>CT0111NI</v>
      </c>
      <c r="B120" s="10" t="str">
        <f>IF(ISNA(VLOOKUP((ROW(B120)-11),'List of tables'!$A$4:$G$998,3,FALSE))," ",VLOOKUP((ROW(B120)-11),'List of tables'!$A$4:$G$998,3,FALSE))</f>
        <v>Type of Long-Term Condition by Age</v>
      </c>
      <c r="C120" s="10" t="str">
        <f>IF(ISNA(VLOOKUP((ROW(C120)-11),'List of tables'!$A$4:$G$998,5,FALSE))," ",VLOOKUP((ROW(C120)-11),'List of tables'!$A$4:$G$998,5,FALSE))</f>
        <v>Northern Ireland</v>
      </c>
      <c r="D120" s="10" t="str">
        <f>IF(ISNA(VLOOKUP((ROW(D120)-11),'List of tables'!$A$4:$G$998,6,FALSE))," ",VLOOKUP((ROW(D120)-11),'List of tables'!$A$4:$G$998,6,FALSE))</f>
        <v>All usual residents aged under 19</v>
      </c>
      <c r="E120" s="59">
        <f>IF(ISNA(VLOOKUP((ROW(E120)-11),'List of tables'!$A$4:$G$998,7,FALSE))," ",VLOOKUP((ROW(E120)-11),'List of tables'!$A$4:$G$998,7,FALSE))</f>
        <v>42061</v>
      </c>
      <c r="F120" s="28" t="str">
        <f t="shared" si="1"/>
        <v>Download file (ODS, 29 KB)</v>
      </c>
      <c r="H120" s="12" t="str">
        <f>IF(ISNA(VLOOKUP((ROW(H120)-11),'List of tables'!$A$4:$I$998,9,FALSE))," ",VLOOKUP((ROW(H120)-11),'List of tables'!$A$4:$I$998,9,FALSE))</f>
        <v>https://datavis.nisra.gov.uk/census/2011/census-2011-commissioned-table-ct0111ni.ods</v>
      </c>
      <c r="I120" s="12" t="str">
        <f>IF(ISNA(VLOOKUP((ROW(I120)-11),'List of tables'!$A$4:$I$998,8,FALSE))," ",VLOOKUP((ROW(I120)-11),'List of tables'!$A$4:$I$998,8,FALSE))</f>
        <v>Download file (ODS, 29 KB)</v>
      </c>
    </row>
    <row r="121" spans="1:9" ht="31" customHeight="1">
      <c r="A121" s="31" t="str">
        <f>IF(ISNA(VLOOKUP((ROW(A121)-11),'List of tables'!$A$4:$G$998,2,FALSE))," ",VLOOKUP((ROW(A121)-11),'List of tables'!$A$4:$G$998,2,FALSE))</f>
        <v>CT0112NI</v>
      </c>
      <c r="B121" s="10" t="str">
        <f>IF(ISNA(VLOOKUP((ROW(B121)-11),'List of tables'!$A$4:$G$998,3,FALSE))," ",VLOOKUP((ROW(B121)-11),'List of tables'!$A$4:$G$998,3,FALSE))</f>
        <v>Industry by Employment Status</v>
      </c>
      <c r="C121" s="10" t="str">
        <f>IF(ISNA(VLOOKUP((ROW(C121)-11),'List of tables'!$A$4:$G$998,5,FALSE))," ",VLOOKUP((ROW(C121)-11),'List of tables'!$A$4:$G$998,5,FALSE))</f>
        <v>Local Government District, Northern Ireland</v>
      </c>
      <c r="D121" s="10" t="str">
        <f>IF(ISNA(VLOOKUP((ROW(D121)-11),'List of tables'!$A$4:$G$998,6,FALSE))," ",VLOOKUP((ROW(D121)-11),'List of tables'!$A$4:$G$998,6,FALSE))</f>
        <v>All usual residents aged 16 and over in employment</v>
      </c>
      <c r="E121" s="59">
        <f>IF(ISNA(VLOOKUP((ROW(E121)-11),'List of tables'!$A$4:$G$998,7,FALSE))," ",VLOOKUP((ROW(E121)-11),'List of tables'!$A$4:$G$998,7,FALSE))</f>
        <v>42061</v>
      </c>
      <c r="F121" s="28" t="str">
        <f t="shared" si="1"/>
        <v>Download file (ODS, 32 KB)</v>
      </c>
      <c r="H121" s="12" t="str">
        <f>IF(ISNA(VLOOKUP((ROW(H121)-11),'List of tables'!$A$4:$I$998,9,FALSE))," ",VLOOKUP((ROW(H121)-11),'List of tables'!$A$4:$I$998,9,FALSE))</f>
        <v>https://datavis.nisra.gov.uk/census/2011/census-2011-commissioned-table-ct0112ni.ods</v>
      </c>
      <c r="I121" s="12" t="str">
        <f>IF(ISNA(VLOOKUP((ROW(I121)-11),'List of tables'!$A$4:$I$998,8,FALSE))," ",VLOOKUP((ROW(I121)-11),'List of tables'!$A$4:$I$998,8,FALSE))</f>
        <v>Download file (ODS, 32 KB)</v>
      </c>
    </row>
    <row r="122" spans="1:9" ht="31" customHeight="1">
      <c r="A122" s="31" t="str">
        <f>IF(ISNA(VLOOKUP((ROW(A122)-11),'List of tables'!$A$4:$G$998,2,FALSE))," ",VLOOKUP((ROW(A122)-11),'List of tables'!$A$4:$G$998,2,FALSE))</f>
        <v>CT0113NI</v>
      </c>
      <c r="B122" s="10" t="str">
        <f>IF(ISNA(VLOOKUP((ROW(B122)-11),'List of tables'!$A$4:$G$998,3,FALSE))," ",VLOOKUP((ROW(B122)-11),'List of tables'!$A$4:$G$998,3,FALSE))</f>
        <v>Country of Birth by Economic Activity</v>
      </c>
      <c r="C122" s="10" t="str">
        <f>IF(ISNA(VLOOKUP((ROW(C122)-11),'List of tables'!$A$4:$G$998,5,FALSE))," ",VLOOKUP((ROW(C122)-11),'List of tables'!$A$4:$G$998,5,FALSE))</f>
        <v xml:space="preserve">Assembly Area, Local Government District, NUTS3, Education and Library Board, Health and Social Care Trust, Northern Ireland </v>
      </c>
      <c r="D122" s="10" t="str">
        <f>IF(ISNA(VLOOKUP((ROW(D122)-11),'List of tables'!$A$4:$G$998,6,FALSE))," ",VLOOKUP((ROW(D122)-11),'List of tables'!$A$4:$G$998,6,FALSE))</f>
        <v>All usual residents aged 16 to 74 who are economically active</v>
      </c>
      <c r="E122" s="59">
        <f>IF(ISNA(VLOOKUP((ROW(E122)-11),'List of tables'!$A$4:$G$998,7,FALSE))," ",VLOOKUP((ROW(E122)-11),'List of tables'!$A$4:$G$998,7,FALSE))</f>
        <v>42089</v>
      </c>
      <c r="F122" s="28" t="str">
        <f t="shared" si="1"/>
        <v>Download file (ODS, 32 KB)</v>
      </c>
      <c r="H122" s="12" t="str">
        <f>IF(ISNA(VLOOKUP((ROW(H122)-11),'List of tables'!$A$4:$I$998,9,FALSE))," ",VLOOKUP((ROW(H122)-11),'List of tables'!$A$4:$I$998,9,FALSE))</f>
        <v>https://datavis.nisra.gov.uk/census/2011/census-2011-commissioned-table-ct0113ni.ods</v>
      </c>
      <c r="I122" s="12" t="str">
        <f>IF(ISNA(VLOOKUP((ROW(I122)-11),'List of tables'!$A$4:$I$998,8,FALSE))," ",VLOOKUP((ROW(I122)-11),'List of tables'!$A$4:$I$998,8,FALSE))</f>
        <v>Download file (ODS, 32 KB)</v>
      </c>
    </row>
    <row r="123" spans="1:9" ht="31" customHeight="1">
      <c r="A123" s="31" t="str">
        <f>IF(ISNA(VLOOKUP((ROW(A123)-11),'List of tables'!$A$4:$G$998,2,FALSE))," ",VLOOKUP((ROW(A123)-11),'List of tables'!$A$4:$G$998,2,FALSE))</f>
        <v>CT0114NI</v>
      </c>
      <c r="B123" s="10" t="str">
        <f>IF(ISNA(VLOOKUP((ROW(B123)-11),'List of tables'!$A$4:$G$998,3,FALSE))," ",VLOOKUP((ROW(B123)-11),'List of tables'!$A$4:$G$998,3,FALSE))</f>
        <v>General Health by Long-Term Health Problem or Disability by Type of Long-Term Condition by Age</v>
      </c>
      <c r="C123" s="10" t="str">
        <f>IF(ISNA(VLOOKUP((ROW(C123)-11),'List of tables'!$A$4:$G$998,5,FALSE))," ",VLOOKUP((ROW(C123)-11),'List of tables'!$A$4:$G$998,5,FALSE))</f>
        <v>Northern Ireland</v>
      </c>
      <c r="D123" s="10" t="str">
        <f>IF(ISNA(VLOOKUP((ROW(D123)-11),'List of tables'!$A$4:$G$998,6,FALSE))," ",VLOOKUP((ROW(D123)-11),'List of tables'!$A$4:$G$998,6,FALSE))</f>
        <v>All usual residents aged under 19</v>
      </c>
      <c r="E123" s="59">
        <f>IF(ISNA(VLOOKUP((ROW(E123)-11),'List of tables'!$A$4:$G$998,7,FALSE))," ",VLOOKUP((ROW(E123)-11),'List of tables'!$A$4:$G$998,7,FALSE))</f>
        <v>42089</v>
      </c>
      <c r="F123" s="28" t="str">
        <f t="shared" si="1"/>
        <v>Download file (ODS, 33 KB)</v>
      </c>
      <c r="H123" s="12" t="str">
        <f>IF(ISNA(VLOOKUP((ROW(H123)-11),'List of tables'!$A$4:$I$998,9,FALSE))," ",VLOOKUP((ROW(H123)-11),'List of tables'!$A$4:$I$998,9,FALSE))</f>
        <v>https://datavis.nisra.gov.uk/census/2011/census-2011-commissioned-table-ct0114ni.ods</v>
      </c>
      <c r="I123" s="12" t="str">
        <f>IF(ISNA(VLOOKUP((ROW(I123)-11),'List of tables'!$A$4:$I$998,8,FALSE))," ",VLOOKUP((ROW(I123)-11),'List of tables'!$A$4:$I$998,8,FALSE))</f>
        <v>Download file (ODS, 33 KB)</v>
      </c>
    </row>
    <row r="124" spans="1:9" ht="31" customHeight="1">
      <c r="A124" s="31" t="str">
        <f>IF(ISNA(VLOOKUP((ROW(A124)-11),'List of tables'!$A$4:$G$998,2,FALSE))," ",VLOOKUP((ROW(A124)-11),'List of tables'!$A$4:$G$998,2,FALSE))</f>
        <v>CT0115NI</v>
      </c>
      <c r="B124" s="10" t="str">
        <f>IF(ISNA(VLOOKUP((ROW(B124)-11),'List of tables'!$A$4:$G$998,3,FALSE))," ",VLOOKUP((ROW(B124)-11),'List of tables'!$A$4:$G$998,3,FALSE))</f>
        <v>Economic Activity by Age</v>
      </c>
      <c r="C124" s="10" t="str">
        <f>IF(ISNA(VLOOKUP((ROW(C124)-11),'List of tables'!$A$4:$G$998,5,FALSE))," ",VLOOKUP((ROW(C124)-11),'List of tables'!$A$4:$G$998,5,FALSE))</f>
        <v>Super Output Area, Northern Ireland</v>
      </c>
      <c r="D124" s="10" t="str">
        <f>IF(ISNA(VLOOKUP((ROW(D124)-11),'List of tables'!$A$4:$G$998,6,FALSE))," ",VLOOKUP((ROW(D124)-11),'List of tables'!$A$4:$G$998,6,FALSE))</f>
        <v>All usual residents aged 16 and over who are economically active</v>
      </c>
      <c r="E124" s="59">
        <f>IF(ISNA(VLOOKUP((ROW(E124)-11),'List of tables'!$A$4:$G$998,7,FALSE))," ",VLOOKUP((ROW(E124)-11),'List of tables'!$A$4:$G$998,7,FALSE))</f>
        <v>42089</v>
      </c>
      <c r="F124" s="28" t="str">
        <f t="shared" si="1"/>
        <v>Download file (ODS, 41 KB)</v>
      </c>
      <c r="H124" s="12" t="str">
        <f>IF(ISNA(VLOOKUP((ROW(H124)-11),'List of tables'!$A$4:$I$998,9,FALSE))," ",VLOOKUP((ROW(H124)-11),'List of tables'!$A$4:$I$998,9,FALSE))</f>
        <v>https://datavis.nisra.gov.uk/census/2011/census-2011-commissioned-table-ct0115ni.ods</v>
      </c>
      <c r="I124" s="12" t="str">
        <f>IF(ISNA(VLOOKUP((ROW(I124)-11),'List of tables'!$A$4:$I$998,8,FALSE))," ",VLOOKUP((ROW(I124)-11),'List of tables'!$A$4:$I$998,8,FALSE))</f>
        <v>Download file (ODS, 41 KB)</v>
      </c>
    </row>
    <row r="125" spans="1:9" ht="31" customHeight="1">
      <c r="A125" s="31" t="str">
        <f>IF(ISNA(VLOOKUP((ROW(A125)-11),'List of tables'!$A$4:$G$998,2,FALSE))," ",VLOOKUP((ROW(A125)-11),'List of tables'!$A$4:$G$998,2,FALSE))</f>
        <v>CT0116NI</v>
      </c>
      <c r="B125" s="10" t="str">
        <f>IF(ISNA(VLOOKUP((ROW(B125)-11),'List of tables'!$A$4:$G$998,3,FALSE))," ",VLOOKUP((ROW(B125)-11),'List of tables'!$A$4:$G$998,3,FALSE))</f>
        <v>Country of Birth by Age by Sex</v>
      </c>
      <c r="C125" s="10" t="str">
        <f>IF(ISNA(VLOOKUP((ROW(C125)-11),'List of tables'!$A$4:$G$998,5,FALSE))," ",VLOOKUP((ROW(C125)-11),'List of tables'!$A$4:$G$998,5,FALSE))</f>
        <v>Northern Ireland</v>
      </c>
      <c r="D125" s="10" t="str">
        <f>IF(ISNA(VLOOKUP((ROW(D125)-11),'List of tables'!$A$4:$G$998,6,FALSE))," ",VLOOKUP((ROW(D125)-11),'List of tables'!$A$4:$G$998,6,FALSE))</f>
        <v>All usual residents aged 18 and over</v>
      </c>
      <c r="E125" s="59">
        <f>IF(ISNA(VLOOKUP((ROW(E125)-11),'List of tables'!$A$4:$G$998,7,FALSE))," ",VLOOKUP((ROW(E125)-11),'List of tables'!$A$4:$G$998,7,FALSE))</f>
        <v>42089</v>
      </c>
      <c r="F125" s="28" t="str">
        <f t="shared" si="1"/>
        <v>Download file (ODS, 29 KB)</v>
      </c>
      <c r="H125" s="12" t="str">
        <f>IF(ISNA(VLOOKUP((ROW(H125)-11),'List of tables'!$A$4:$I$998,9,FALSE))," ",VLOOKUP((ROW(H125)-11),'List of tables'!$A$4:$I$998,9,FALSE))</f>
        <v>https://datavis.nisra.gov.uk/census/2011/census-2011-commissioned-table-ct0116ni.ods</v>
      </c>
      <c r="I125" s="12" t="str">
        <f>IF(ISNA(VLOOKUP((ROW(I125)-11),'List of tables'!$A$4:$I$998,8,FALSE))," ",VLOOKUP((ROW(I125)-11),'List of tables'!$A$4:$I$998,8,FALSE))</f>
        <v>Download file (ODS, 29 KB)</v>
      </c>
    </row>
    <row r="126" spans="1:9" ht="31" customHeight="1">
      <c r="A126" s="31" t="str">
        <f>IF(ISNA(VLOOKUP((ROW(A126)-11),'List of tables'!$A$4:$G$998,2,FALSE))," ",VLOOKUP((ROW(A126)-11),'List of tables'!$A$4:$G$998,2,FALSE))</f>
        <v>CT0117NI</v>
      </c>
      <c r="B126" s="10" t="str">
        <f>IF(ISNA(VLOOKUP((ROW(B126)-11),'List of tables'!$A$4:$G$998,3,FALSE))," ",VLOOKUP((ROW(B126)-11),'List of tables'!$A$4:$G$998,3,FALSE))</f>
        <v>Theme Table on Parents</v>
      </c>
      <c r="C126" s="10" t="str">
        <f>IF(ISNA(VLOOKUP((ROW(C126)-11),'List of tables'!$A$4:$G$998,5,FALSE))," ",VLOOKUP((ROW(C126)-11),'List of tables'!$A$4:$G$998,5,FALSE))</f>
        <v>Health and Social Care Trust, Northern Ireland</v>
      </c>
      <c r="D126" s="10" t="str">
        <f>IF(ISNA(VLOOKUP((ROW(D126)-11),'List of tables'!$A$4:$G$998,6,FALSE))," ",VLOOKUP((ROW(D126)-11),'List of tables'!$A$4:$G$998,6,FALSE))</f>
        <v>All parents</v>
      </c>
      <c r="E126" s="59">
        <f>IF(ISNA(VLOOKUP((ROW(E126)-11),'List of tables'!$A$4:$G$998,7,FALSE))," ",VLOOKUP((ROW(E126)-11),'List of tables'!$A$4:$G$998,7,FALSE))</f>
        <v>42089</v>
      </c>
      <c r="F126" s="28" t="str">
        <f t="shared" si="1"/>
        <v>Download file (ODS, 27 KB)</v>
      </c>
      <c r="H126" s="12" t="str">
        <f>IF(ISNA(VLOOKUP((ROW(H126)-11),'List of tables'!$A$4:$I$998,9,FALSE))," ",VLOOKUP((ROW(H126)-11),'List of tables'!$A$4:$I$998,9,FALSE))</f>
        <v>https://datavis.nisra.gov.uk/census/2011/census-2011-commissioned-table-ct0117ni.ods</v>
      </c>
      <c r="I126" s="12" t="str">
        <f>IF(ISNA(VLOOKUP((ROW(I126)-11),'List of tables'!$A$4:$I$998,8,FALSE))," ",VLOOKUP((ROW(I126)-11),'List of tables'!$A$4:$I$998,8,FALSE))</f>
        <v>Download file (ODS, 27 KB)</v>
      </c>
    </row>
    <row r="127" spans="1:9" ht="31" customHeight="1">
      <c r="A127" s="31" t="str">
        <f>IF(ISNA(VLOOKUP((ROW(A127)-11),'List of tables'!$A$4:$G$998,2,FALSE))," ",VLOOKUP((ROW(A127)-11),'List of tables'!$A$4:$G$998,2,FALSE))</f>
        <v>CT0118NI</v>
      </c>
      <c r="B127" s="10" t="str">
        <f>IF(ISNA(VLOOKUP((ROW(B127)-11),'List of tables'!$A$4:$G$998,3,FALSE))," ",VLOOKUP((ROW(B127)-11),'List of tables'!$A$4:$G$998,3,FALSE))</f>
        <v>Industry (2 Digit) by Employment Status by Hours Worked</v>
      </c>
      <c r="C127" s="10" t="str">
        <f>IF(ISNA(VLOOKUP((ROW(C127)-11),'List of tables'!$A$4:$G$998,5,FALSE))," ",VLOOKUP((ROW(C127)-11),'List of tables'!$A$4:$G$998,5,FALSE))</f>
        <v>Northern Ireland</v>
      </c>
      <c r="D127" s="10" t="str">
        <f>IF(ISNA(VLOOKUP((ROW(D127)-11),'List of tables'!$A$4:$G$998,6,FALSE))," ",VLOOKUP((ROW(D127)-11),'List of tables'!$A$4:$G$998,6,FALSE))</f>
        <v>All usual residents aged 16 and over in employment</v>
      </c>
      <c r="E127" s="59">
        <f>IF(ISNA(VLOOKUP((ROW(E127)-11),'List of tables'!$A$4:$G$998,7,FALSE))," ",VLOOKUP((ROW(E127)-11),'List of tables'!$A$4:$G$998,7,FALSE))</f>
        <v>42089</v>
      </c>
      <c r="F127" s="28" t="str">
        <f t="shared" si="1"/>
        <v>Download file (ODS, 34 KB)</v>
      </c>
      <c r="H127" s="12" t="str">
        <f>IF(ISNA(VLOOKUP((ROW(H127)-11),'List of tables'!$A$4:$I$998,9,FALSE))," ",VLOOKUP((ROW(H127)-11),'List of tables'!$A$4:$I$998,9,FALSE))</f>
        <v>https://datavis.nisra.gov.uk/census/2011/census-2011-commissioned-table-ct0118ni.ods</v>
      </c>
      <c r="I127" s="12" t="str">
        <f>IF(ISNA(VLOOKUP((ROW(I127)-11),'List of tables'!$A$4:$I$998,8,FALSE))," ",VLOOKUP((ROW(I127)-11),'List of tables'!$A$4:$I$998,8,FALSE))</f>
        <v>Download file (ODS, 34 KB)</v>
      </c>
    </row>
    <row r="128" spans="1:9" ht="31" customHeight="1">
      <c r="A128" s="31" t="str">
        <f>IF(ISNA(VLOOKUP((ROW(A128)-11),'List of tables'!$A$4:$G$998,2,FALSE))," ",VLOOKUP((ROW(A128)-11),'List of tables'!$A$4:$G$998,2,FALSE))</f>
        <v>CT0119NI</v>
      </c>
      <c r="B128" s="10" t="str">
        <f>IF(ISNA(VLOOKUP((ROW(B128)-11),'List of tables'!$A$4:$G$998,3,FALSE))," ",VLOOKUP((ROW(B128)-11),'List of tables'!$A$4:$G$998,3,FALSE))</f>
        <v>Occupation (3 Digit) by Employment Status by Hours Worked</v>
      </c>
      <c r="C128" s="10" t="str">
        <f>IF(ISNA(VLOOKUP((ROW(C128)-11),'List of tables'!$A$4:$G$998,5,FALSE))," ",VLOOKUP((ROW(C128)-11),'List of tables'!$A$4:$G$998,5,FALSE))</f>
        <v>Northern Ireland</v>
      </c>
      <c r="D128" s="10" t="str">
        <f>IF(ISNA(VLOOKUP((ROW(D128)-11),'List of tables'!$A$4:$G$998,6,FALSE))," ",VLOOKUP((ROW(D128)-11),'List of tables'!$A$4:$G$998,6,FALSE))</f>
        <v>All usual residents aged 16 and over in employment</v>
      </c>
      <c r="E128" s="59">
        <f>IF(ISNA(VLOOKUP((ROW(E128)-11),'List of tables'!$A$4:$G$998,7,FALSE))," ",VLOOKUP((ROW(E128)-11),'List of tables'!$A$4:$G$998,7,FALSE))</f>
        <v>42089</v>
      </c>
      <c r="F128" s="28" t="str">
        <f t="shared" si="1"/>
        <v>Download file (ODS, 40 KB)</v>
      </c>
      <c r="H128" s="12" t="str">
        <f>IF(ISNA(VLOOKUP((ROW(H128)-11),'List of tables'!$A$4:$I$998,9,FALSE))," ",VLOOKUP((ROW(H128)-11),'List of tables'!$A$4:$I$998,9,FALSE))</f>
        <v>https://datavis.nisra.gov.uk/census/2011/census-2011-commissioned-table-ct0119ni.ods</v>
      </c>
      <c r="I128" s="12" t="str">
        <f>IF(ISNA(VLOOKUP((ROW(I128)-11),'List of tables'!$A$4:$I$998,8,FALSE))," ",VLOOKUP((ROW(I128)-11),'List of tables'!$A$4:$I$998,8,FALSE))</f>
        <v>Download file (ODS, 40 KB)</v>
      </c>
    </row>
    <row r="129" spans="1:9" ht="31" customHeight="1">
      <c r="A129" s="31" t="str">
        <f>IF(ISNA(VLOOKUP((ROW(A129)-11),'List of tables'!$A$4:$G$998,2,FALSE))," ",VLOOKUP((ROW(A129)-11),'List of tables'!$A$4:$G$998,2,FALSE))</f>
        <v>CT0120NI</v>
      </c>
      <c r="B129" s="10" t="str">
        <f>IF(ISNA(VLOOKUP((ROW(B129)-11),'List of tables'!$A$4:$G$998,3,FALSE))," ",VLOOKUP((ROW(B129)-11),'List of tables'!$A$4:$G$998,3,FALSE))</f>
        <v>Detailed Family Status of Children Aged 7 in Families</v>
      </c>
      <c r="C129" s="10" t="str">
        <f>IF(ISNA(VLOOKUP((ROW(C129)-11),'List of tables'!$A$4:$G$998,5,FALSE))," ",VLOOKUP((ROW(C129)-11),'List of tables'!$A$4:$G$998,5,FALSE))</f>
        <v>Northern Ireland</v>
      </c>
      <c r="D129" s="10" t="str">
        <f>IF(ISNA(VLOOKUP((ROW(D129)-11),'List of tables'!$A$4:$G$998,6,FALSE))," ",VLOOKUP((ROW(D129)-11),'List of tables'!$A$4:$G$998,6,FALSE))</f>
        <v>All children aged 7 in families</v>
      </c>
      <c r="E129" s="59">
        <f>IF(ISNA(VLOOKUP((ROW(E129)-11),'List of tables'!$A$4:$G$998,7,FALSE))," ",VLOOKUP((ROW(E129)-11),'List of tables'!$A$4:$G$998,7,FALSE))</f>
        <v>42089</v>
      </c>
      <c r="F129" s="28" t="str">
        <f t="shared" si="1"/>
        <v>Download file (ODS, 31 KB)</v>
      </c>
      <c r="H129" s="12" t="str">
        <f>IF(ISNA(VLOOKUP((ROW(H129)-11),'List of tables'!$A$4:$I$998,9,FALSE))," ",VLOOKUP((ROW(H129)-11),'List of tables'!$A$4:$I$998,9,FALSE))</f>
        <v>https://datavis.nisra.gov.uk/census/2011/census-2011-commissioned-table-ct0120ni.ods</v>
      </c>
      <c r="I129" s="12" t="str">
        <f>IF(ISNA(VLOOKUP((ROW(I129)-11),'List of tables'!$A$4:$I$998,8,FALSE))," ",VLOOKUP((ROW(I129)-11),'List of tables'!$A$4:$I$998,8,FALSE))</f>
        <v>Download file (ODS, 31 KB)</v>
      </c>
    </row>
    <row r="130" spans="1:9" ht="31" customHeight="1">
      <c r="A130" s="31" t="str">
        <f>IF(ISNA(VLOOKUP((ROW(A130)-11),'List of tables'!$A$4:$G$998,2,FALSE))," ",VLOOKUP((ROW(A130)-11),'List of tables'!$A$4:$G$998,2,FALSE))</f>
        <v>CT0121NI</v>
      </c>
      <c r="B130" s="10" t="str">
        <f>IF(ISNA(VLOOKUP((ROW(B130)-11),'List of tables'!$A$4:$G$998,3,FALSE))," ",VLOOKUP((ROW(B130)-11),'List of tables'!$A$4:$G$998,3,FALSE))</f>
        <v>Religion or Religion Brought Up In</v>
      </c>
      <c r="C130" s="10" t="str">
        <f>IF(ISNA(VLOOKUP((ROW(C130)-11),'List of tables'!$A$4:$G$998,5,FALSE))," ",VLOOKUP((ROW(C130)-11),'List of tables'!$A$4:$G$998,5,FALSE))</f>
        <v>Local Government District (2014), Northern Ireland</v>
      </c>
      <c r="D130" s="10" t="str">
        <f>IF(ISNA(VLOOKUP((ROW(D130)-11),'List of tables'!$A$4:$G$998,6,FALSE))," ",VLOOKUP((ROW(D130)-11),'List of tables'!$A$4:$G$998,6,FALSE))</f>
        <v>All usual residents aged 16 to 74 who are economically active</v>
      </c>
      <c r="E130" s="59">
        <f>IF(ISNA(VLOOKUP((ROW(E130)-11),'List of tables'!$A$4:$G$998,7,FALSE))," ",VLOOKUP((ROW(E130)-11),'List of tables'!$A$4:$G$998,7,FALSE))</f>
        <v>42153</v>
      </c>
      <c r="F130" s="28" t="str">
        <f t="shared" si="1"/>
        <v>Download file (ODS, 27 KB)</v>
      </c>
      <c r="H130" s="12" t="str">
        <f>IF(ISNA(VLOOKUP((ROW(H130)-11),'List of tables'!$A$4:$I$998,9,FALSE))," ",VLOOKUP((ROW(H130)-11),'List of tables'!$A$4:$I$998,9,FALSE))</f>
        <v>https://datavis.nisra.gov.uk/census/2011/census-2011-commissioned-table-ct0121ni.ods</v>
      </c>
      <c r="I130" s="12" t="str">
        <f>IF(ISNA(VLOOKUP((ROW(I130)-11),'List of tables'!$A$4:$I$998,8,FALSE))," ",VLOOKUP((ROW(I130)-11),'List of tables'!$A$4:$I$998,8,FALSE))</f>
        <v>Download file (ODS, 27 KB)</v>
      </c>
    </row>
    <row r="131" spans="1:9" ht="31" customHeight="1">
      <c r="A131" s="31" t="str">
        <f>IF(ISNA(VLOOKUP((ROW(A131)-11),'List of tables'!$A$4:$G$998,2,FALSE))," ",VLOOKUP((ROW(A131)-11),'List of tables'!$A$4:$G$998,2,FALSE))</f>
        <v>CT0122NI</v>
      </c>
      <c r="B131" s="10" t="str">
        <f>IF(ISNA(VLOOKUP((ROW(B131)-11),'List of tables'!$A$4:$G$998,3,FALSE))," ",VLOOKUP((ROW(B131)-11),'List of tables'!$A$4:$G$998,3,FALSE))</f>
        <v>Religion or Religion Brought Up In</v>
      </c>
      <c r="C131" s="10" t="str">
        <f>IF(ISNA(VLOOKUP((ROW(C131)-11),'List of tables'!$A$4:$G$998,5,FALSE))," ",VLOOKUP((ROW(C131)-11),'List of tables'!$A$4:$G$998,5,FALSE))</f>
        <v>Local Government District (2014), Northern Ireland</v>
      </c>
      <c r="D131" s="10" t="str">
        <f>IF(ISNA(VLOOKUP((ROW(D131)-11),'List of tables'!$A$4:$G$998,6,FALSE))," ",VLOOKUP((ROW(D131)-11),'List of tables'!$A$4:$G$998,6,FALSE))</f>
        <v>All usual residents aged 16 to 74 who are unemployed</v>
      </c>
      <c r="E131" s="59">
        <f>IF(ISNA(VLOOKUP((ROW(E131)-11),'List of tables'!$A$4:$G$998,7,FALSE))," ",VLOOKUP((ROW(E131)-11),'List of tables'!$A$4:$G$998,7,FALSE))</f>
        <v>42153</v>
      </c>
      <c r="F131" s="28" t="str">
        <f t="shared" si="1"/>
        <v>Download file (ODS, 27 KB)</v>
      </c>
      <c r="H131" s="12" t="str">
        <f>IF(ISNA(VLOOKUP((ROW(H131)-11),'List of tables'!$A$4:$I$998,9,FALSE))," ",VLOOKUP((ROW(H131)-11),'List of tables'!$A$4:$I$998,9,FALSE))</f>
        <v>https://datavis.nisra.gov.uk/census/2011/census-2011-commissioned-table-ct0122ni.ods</v>
      </c>
      <c r="I131" s="12" t="str">
        <f>IF(ISNA(VLOOKUP((ROW(I131)-11),'List of tables'!$A$4:$I$998,8,FALSE))," ",VLOOKUP((ROW(I131)-11),'List of tables'!$A$4:$I$998,8,FALSE))</f>
        <v>Download file (ODS, 27 KB)</v>
      </c>
    </row>
    <row r="132" spans="1:9" ht="31" customHeight="1">
      <c r="A132" s="31" t="str">
        <f>IF(ISNA(VLOOKUP((ROW(A132)-11),'List of tables'!$A$4:$G$998,2,FALSE))," ",VLOOKUP((ROW(A132)-11),'List of tables'!$A$4:$G$998,2,FALSE))</f>
        <v>CT0123NI</v>
      </c>
      <c r="B132" s="10" t="str">
        <f>IF(ISNA(VLOOKUP((ROW(B132)-11),'List of tables'!$A$4:$G$998,3,FALSE))," ",VLOOKUP((ROW(B132)-11),'List of tables'!$A$4:$G$998,3,FALSE))</f>
        <v>Occupation by Religion or Religion Brought Up In</v>
      </c>
      <c r="C132" s="10" t="str">
        <f>IF(ISNA(VLOOKUP((ROW(C132)-11),'List of tables'!$A$4:$G$998,5,FALSE))," ",VLOOKUP((ROW(C132)-11),'List of tables'!$A$4:$G$998,5,FALSE))</f>
        <v>Local Government District (2014)</v>
      </c>
      <c r="D132" s="10" t="str">
        <f>IF(ISNA(VLOOKUP((ROW(D132)-11),'List of tables'!$A$4:$G$998,6,FALSE))," ",VLOOKUP((ROW(D132)-11),'List of tables'!$A$4:$G$998,6,FALSE))</f>
        <v>All usual residents aged 16 to 74 who are economically active</v>
      </c>
      <c r="E132" s="59">
        <f>IF(ISNA(VLOOKUP((ROW(E132)-11),'List of tables'!$A$4:$G$998,7,FALSE))," ",VLOOKUP((ROW(E132)-11),'List of tables'!$A$4:$G$998,7,FALSE))</f>
        <v>42153</v>
      </c>
      <c r="F132" s="28" t="str">
        <f t="shared" si="1"/>
        <v>Download file (ODS, 59 KB)</v>
      </c>
      <c r="H132" s="12" t="str">
        <f>IF(ISNA(VLOOKUP((ROW(H132)-11),'List of tables'!$A$4:$I$998,9,FALSE))," ",VLOOKUP((ROW(H132)-11),'List of tables'!$A$4:$I$998,9,FALSE))</f>
        <v>https://datavis.nisra.gov.uk/census/2011/census-2011-commissioned-table-ct0123ni.ods</v>
      </c>
      <c r="I132" s="12" t="str">
        <f>IF(ISNA(VLOOKUP((ROW(I132)-11),'List of tables'!$A$4:$I$998,8,FALSE))," ",VLOOKUP((ROW(I132)-11),'List of tables'!$A$4:$I$998,8,FALSE))</f>
        <v>Download file (ODS, 59 KB)</v>
      </c>
    </row>
    <row r="133" spans="1:9" ht="31" customHeight="1">
      <c r="A133" s="31" t="str">
        <f>IF(ISNA(VLOOKUP((ROW(A133)-11),'List of tables'!$A$4:$G$998,2,FALSE))," ",VLOOKUP((ROW(A133)-11),'List of tables'!$A$4:$G$998,2,FALSE))</f>
        <v>CT0124NI</v>
      </c>
      <c r="B133" s="10" t="str">
        <f>IF(ISNA(VLOOKUP((ROW(B133)-11),'List of tables'!$A$4:$G$998,3,FALSE))," ",VLOOKUP((ROW(B133)-11),'List of tables'!$A$4:$G$998,3,FALSE))</f>
        <v>Highest Level of Qualification by Religion or Religion Brought Up In</v>
      </c>
      <c r="C133" s="10" t="str">
        <f>IF(ISNA(VLOOKUP((ROW(C133)-11),'List of tables'!$A$4:$G$998,5,FALSE))," ",VLOOKUP((ROW(C133)-11),'List of tables'!$A$4:$G$998,5,FALSE))</f>
        <v>Local Government District (2014)</v>
      </c>
      <c r="D133" s="10" t="str">
        <f>IF(ISNA(VLOOKUP((ROW(D133)-11),'List of tables'!$A$4:$G$998,6,FALSE))," ",VLOOKUP((ROW(D133)-11),'List of tables'!$A$4:$G$998,6,FALSE))</f>
        <v>All usual residents aged 16 to 74 who are economically active</v>
      </c>
      <c r="E133" s="59">
        <f>IF(ISNA(VLOOKUP((ROW(E133)-11),'List of tables'!$A$4:$G$998,7,FALSE))," ",VLOOKUP((ROW(E133)-11),'List of tables'!$A$4:$G$998,7,FALSE))</f>
        <v>42153</v>
      </c>
      <c r="F133" s="28" t="str">
        <f t="shared" si="1"/>
        <v>Download file (ODS, 37 KB)</v>
      </c>
      <c r="H133" s="12" t="str">
        <f>IF(ISNA(VLOOKUP((ROW(H133)-11),'List of tables'!$A$4:$I$998,9,FALSE))," ",VLOOKUP((ROW(H133)-11),'List of tables'!$A$4:$I$998,9,FALSE))</f>
        <v>https://datavis.nisra.gov.uk/census/2011/census-2011-commissioned-table-ct0124ni.ods</v>
      </c>
      <c r="I133" s="12" t="str">
        <f>IF(ISNA(VLOOKUP((ROW(I133)-11),'List of tables'!$A$4:$I$998,8,FALSE))," ",VLOOKUP((ROW(I133)-11),'List of tables'!$A$4:$I$998,8,FALSE))</f>
        <v>Download file (ODS, 37 KB)</v>
      </c>
    </row>
    <row r="134" spans="1:9" ht="31" customHeight="1">
      <c r="A134" s="31" t="str">
        <f>IF(ISNA(VLOOKUP((ROW(A134)-11),'List of tables'!$A$4:$G$998,2,FALSE))," ",VLOOKUP((ROW(A134)-11),'List of tables'!$A$4:$G$998,2,FALSE))</f>
        <v>CT0125NI</v>
      </c>
      <c r="B134" s="10" t="str">
        <f>IF(ISNA(VLOOKUP((ROW(B134)-11),'List of tables'!$A$4:$G$998,3,FALSE))," ",VLOOKUP((ROW(B134)-11),'List of tables'!$A$4:$G$998,3,FALSE))</f>
        <v>Knowledge of Irish by Age by Sex</v>
      </c>
      <c r="C134" s="10" t="str">
        <f>IF(ISNA(VLOOKUP((ROW(C134)-11),'List of tables'!$A$4:$G$998,5,FALSE))," ",VLOOKUP((ROW(C134)-11),'List of tables'!$A$4:$G$998,5,FALSE))</f>
        <v>Northern Ireland</v>
      </c>
      <c r="D134" s="10" t="str">
        <f>IF(ISNA(VLOOKUP((ROW(D134)-11),'List of tables'!$A$4:$G$998,6,FALSE))," ",VLOOKUP((ROW(D134)-11),'List of tables'!$A$4:$G$998,6,FALSE))</f>
        <v>All usual residents aged 18 and over</v>
      </c>
      <c r="E134" s="59">
        <f>IF(ISNA(VLOOKUP((ROW(E134)-11),'List of tables'!$A$4:$G$998,7,FALSE))," ",VLOOKUP((ROW(E134)-11),'List of tables'!$A$4:$G$998,7,FALSE))</f>
        <v>42153</v>
      </c>
      <c r="F134" s="28" t="str">
        <f t="shared" si="1"/>
        <v>Download file (ODS, 27 KB)</v>
      </c>
      <c r="H134" s="12" t="str">
        <f>IF(ISNA(VLOOKUP((ROW(H134)-11),'List of tables'!$A$4:$I$998,9,FALSE))," ",VLOOKUP((ROW(H134)-11),'List of tables'!$A$4:$I$998,9,FALSE))</f>
        <v>https://datavis.nisra.gov.uk/census/2011/census-2011-commissioned-table-ct0125ni.ods</v>
      </c>
      <c r="I134" s="12" t="str">
        <f>IF(ISNA(VLOOKUP((ROW(I134)-11),'List of tables'!$A$4:$I$998,8,FALSE))," ",VLOOKUP((ROW(I134)-11),'List of tables'!$A$4:$I$998,8,FALSE))</f>
        <v>Download file (ODS, 27 KB)</v>
      </c>
    </row>
    <row r="135" spans="1:9" ht="31" customHeight="1">
      <c r="A135" s="31" t="str">
        <f>IF(ISNA(VLOOKUP((ROW(A135)-11),'List of tables'!$A$4:$G$998,2,FALSE))," ",VLOOKUP((ROW(A135)-11),'List of tables'!$A$4:$G$998,2,FALSE))</f>
        <v>CT0126NI</v>
      </c>
      <c r="B135" s="10" t="str">
        <f>IF(ISNA(VLOOKUP((ROW(B135)-11),'List of tables'!$A$4:$G$998,3,FALSE))," ",VLOOKUP((ROW(B135)-11),'List of tables'!$A$4:$G$998,3,FALSE))</f>
        <v>Occupation by Industry</v>
      </c>
      <c r="C135" s="10" t="str">
        <f>IF(ISNA(VLOOKUP((ROW(C135)-11),'List of tables'!$A$4:$G$998,5,FALSE))," ",VLOOKUP((ROW(C135)-11),'List of tables'!$A$4:$G$998,5,FALSE))</f>
        <v>Northern Ireland</v>
      </c>
      <c r="D135" s="10" t="str">
        <f>IF(ISNA(VLOOKUP((ROW(D135)-11),'List of tables'!$A$4:$G$998,6,FALSE))," ",VLOOKUP((ROW(D135)-11),'List of tables'!$A$4:$G$998,6,FALSE))</f>
        <v>All usual residents aged 16 and over in employment</v>
      </c>
      <c r="E135" s="59">
        <f>IF(ISNA(VLOOKUP((ROW(E135)-11),'List of tables'!$A$4:$G$998,7,FALSE))," ",VLOOKUP((ROW(E135)-11),'List of tables'!$A$4:$G$998,7,FALSE))</f>
        <v>42153</v>
      </c>
      <c r="F135" s="28" t="str">
        <f t="shared" si="1"/>
        <v>Download file (ODS, 199 KB)</v>
      </c>
      <c r="H135" s="12" t="str">
        <f>IF(ISNA(VLOOKUP((ROW(H135)-11),'List of tables'!$A$4:$I$998,9,FALSE))," ",VLOOKUP((ROW(H135)-11),'List of tables'!$A$4:$I$998,9,FALSE))</f>
        <v>https://datavis.nisra.gov.uk/census/2011/census-2011-commissioned-table-ct0126ni.ods</v>
      </c>
      <c r="I135" s="12" t="str">
        <f>IF(ISNA(VLOOKUP((ROW(I135)-11),'List of tables'!$A$4:$I$998,8,FALSE))," ",VLOOKUP((ROW(I135)-11),'List of tables'!$A$4:$I$998,8,FALSE))</f>
        <v>Download file (ODS, 199 KB)</v>
      </c>
    </row>
    <row r="136" spans="1:9" ht="31" customHeight="1">
      <c r="A136" s="31" t="str">
        <f>IF(ISNA(VLOOKUP((ROW(A136)-11),'List of tables'!$A$4:$G$998,2,FALSE))," ",VLOOKUP((ROW(A136)-11),'List of tables'!$A$4:$G$998,2,FALSE))</f>
        <v>CT0127NI</v>
      </c>
      <c r="B136" s="10" t="str">
        <f>IF(ISNA(VLOOKUP((ROW(B136)-11),'List of tables'!$A$4:$G$998,3,FALSE))," ",VLOOKUP((ROW(B136)-11),'List of tables'!$A$4:$G$998,3,FALSE))</f>
        <v>Type of Communal Establishment by Type of Resident and Whether or not Resident One Year Ago</v>
      </c>
      <c r="C136" s="10" t="str">
        <f>IF(ISNA(VLOOKUP((ROW(C136)-11),'List of tables'!$A$4:$G$998,5,FALSE))," ",VLOOKUP((ROW(C136)-11),'List of tables'!$A$4:$G$998,5,FALSE))</f>
        <v>Health and Social Care Trust, Local Government District, Northern Ireland</v>
      </c>
      <c r="D136" s="10" t="str">
        <f>IF(ISNA(VLOOKUP((ROW(D136)-11),'List of tables'!$A$4:$G$998,6,FALSE))," ",VLOOKUP((ROW(D136)-11),'List of tables'!$A$4:$G$998,6,FALSE))</f>
        <v>All usual residents in communal establishments</v>
      </c>
      <c r="E136" s="59">
        <f>IF(ISNA(VLOOKUP((ROW(E136)-11),'List of tables'!$A$4:$G$998,7,FALSE))," ",VLOOKUP((ROW(E136)-11),'List of tables'!$A$4:$G$998,7,FALSE))</f>
        <v>42180</v>
      </c>
      <c r="F136" s="28" t="str">
        <f t="shared" si="1"/>
        <v>Download file (Zip, 100 KB)</v>
      </c>
      <c r="H136" s="12" t="str">
        <f>IF(ISNA(VLOOKUP((ROW(H136)-11),'List of tables'!$A$4:$I$998,9,FALSE))," ",VLOOKUP((ROW(H136)-11),'List of tables'!$A$4:$I$998,9,FALSE))</f>
        <v>https://datavis.nisra.gov.uk/census/2011/census-2011-commissioned-table-ct0127ni.zip</v>
      </c>
      <c r="I136" s="12" t="str">
        <f>IF(ISNA(VLOOKUP((ROW(I136)-11),'List of tables'!$A$4:$I$998,8,FALSE))," ",VLOOKUP((ROW(I136)-11),'List of tables'!$A$4:$I$998,8,FALSE))</f>
        <v>Download file (Zip, 100 KB)</v>
      </c>
    </row>
    <row r="137" spans="1:9" ht="31" customHeight="1">
      <c r="A137" s="31" t="str">
        <f>IF(ISNA(VLOOKUP((ROW(A137)-11),'List of tables'!$A$4:$G$998,2,FALSE))," ",VLOOKUP((ROW(A137)-11),'List of tables'!$A$4:$G$998,2,FALSE))</f>
        <v>CT0128NI</v>
      </c>
      <c r="B137" s="10" t="str">
        <f>IF(ISNA(VLOOKUP((ROW(B137)-11),'List of tables'!$A$4:$G$998,3,FALSE))," ",VLOOKUP((ROW(B137)-11),'List of tables'!$A$4:$G$998,3,FALSE))</f>
        <v>Economic Activity by Long-Term Health Problem or Disability by Age by Sex</v>
      </c>
      <c r="C137" s="10" t="str">
        <f>IF(ISNA(VLOOKUP((ROW(C137)-11),'List of tables'!$A$4:$G$998,5,FALSE))," ",VLOOKUP((ROW(C137)-11),'List of tables'!$A$4:$G$998,5,FALSE))</f>
        <v>Electoral Ward, Northern Ireland</v>
      </c>
      <c r="D137" s="10" t="str">
        <f>IF(ISNA(VLOOKUP((ROW(D137)-11),'List of tables'!$A$4:$G$998,6,FALSE))," ",VLOOKUP((ROW(D137)-11),'List of tables'!$A$4:$G$998,6,FALSE))</f>
        <v>All usual residents aged 16 to 74</v>
      </c>
      <c r="E137" s="59">
        <f>IF(ISNA(VLOOKUP((ROW(E137)-11),'List of tables'!$A$4:$G$998,7,FALSE))," ",VLOOKUP((ROW(E137)-11),'List of tables'!$A$4:$G$998,7,FALSE))</f>
        <v>42180</v>
      </c>
      <c r="F137" s="28" t="str">
        <f t="shared" si="1"/>
        <v>Download file (Zip, 1.3 MB)</v>
      </c>
      <c r="H137" s="12" t="str">
        <f>IF(ISNA(VLOOKUP((ROW(H137)-11),'List of tables'!$A$4:$I$998,9,FALSE))," ",VLOOKUP((ROW(H137)-11),'List of tables'!$A$4:$I$998,9,FALSE))</f>
        <v>https://datavis.nisra.gov.uk/census/2011/census-2011-commissioned-table-ct0128ni.zip</v>
      </c>
      <c r="I137" s="12" t="str">
        <f>IF(ISNA(VLOOKUP((ROW(I137)-11),'List of tables'!$A$4:$I$998,8,FALSE))," ",VLOOKUP((ROW(I137)-11),'List of tables'!$A$4:$I$998,8,FALSE))</f>
        <v>Download file (Zip, 1.3 MB)</v>
      </c>
    </row>
    <row r="138" spans="1:9" ht="31" customHeight="1">
      <c r="A138" s="31" t="str">
        <f>IF(ISNA(VLOOKUP((ROW(A138)-11),'List of tables'!$A$4:$G$998,2,FALSE))," ",VLOOKUP((ROW(A138)-11),'List of tables'!$A$4:$G$998,2,FALSE))</f>
        <v>CT0129NI</v>
      </c>
      <c r="B138" s="10" t="str">
        <f>IF(ISNA(VLOOKUP((ROW(B138)-11),'List of tables'!$A$4:$G$998,3,FALSE))," ",VLOOKUP((ROW(B138)-11),'List of tables'!$A$4:$G$998,3,FALSE))</f>
        <v>Ethnic Group by Provision of Unpaid Care by Economic Activity by Sex</v>
      </c>
      <c r="C138" s="10" t="str">
        <f>IF(ISNA(VLOOKUP((ROW(C138)-11),'List of tables'!$A$4:$G$998,5,FALSE))," ",VLOOKUP((ROW(C138)-11),'List of tables'!$A$4:$G$998,5,FALSE))</f>
        <v>Health and Social Care Trust, Northern Ireland</v>
      </c>
      <c r="D138" s="10" t="str">
        <f>IF(ISNA(VLOOKUP((ROW(D138)-11),'List of tables'!$A$4:$G$998,6,FALSE))," ",VLOOKUP((ROW(D138)-11),'List of tables'!$A$4:$G$998,6,FALSE))</f>
        <v>All usual residents aged 16 to 74</v>
      </c>
      <c r="E138" s="59">
        <f>IF(ISNA(VLOOKUP((ROW(E138)-11),'List of tables'!$A$4:$G$998,7,FALSE))," ",VLOOKUP((ROW(E138)-11),'List of tables'!$A$4:$G$998,7,FALSE))</f>
        <v>42180</v>
      </c>
      <c r="F138" s="28" t="str">
        <f t="shared" si="1"/>
        <v>Download file (Zip, 79 KB)</v>
      </c>
      <c r="H138" s="12" t="str">
        <f>IF(ISNA(VLOOKUP((ROW(H138)-11),'List of tables'!$A$4:$I$998,9,FALSE))," ",VLOOKUP((ROW(H138)-11),'List of tables'!$A$4:$I$998,9,FALSE))</f>
        <v>https://datavis.nisra.gov.uk/census/2011/census-2011-commissioned-table-ct0129ni.zip</v>
      </c>
      <c r="I138" s="12" t="str">
        <f>IF(ISNA(VLOOKUP((ROW(I138)-11),'List of tables'!$A$4:$I$998,8,FALSE))," ",VLOOKUP((ROW(I138)-11),'List of tables'!$A$4:$I$998,8,FALSE))</f>
        <v>Download file (Zip, 79 KB)</v>
      </c>
    </row>
    <row r="139" spans="1:9" ht="31" customHeight="1">
      <c r="A139" s="31" t="str">
        <f>IF(ISNA(VLOOKUP((ROW(A139)-11),'List of tables'!$A$4:$G$998,2,FALSE))," ",VLOOKUP((ROW(A139)-11),'List of tables'!$A$4:$G$998,2,FALSE))</f>
        <v>CT0130NI</v>
      </c>
      <c r="B139" s="10" t="str">
        <f>IF(ISNA(VLOOKUP((ROW(B139)-11),'List of tables'!$A$4:$G$998,3,FALSE))," ",VLOOKUP((ROW(B139)-11),'List of tables'!$A$4:$G$998,3,FALSE))</f>
        <v>Ethnic Group by Provision of Unpaid Care by General Health by Age by Sex</v>
      </c>
      <c r="C139" s="10" t="str">
        <f>IF(ISNA(VLOOKUP((ROW(C139)-11),'List of tables'!$A$4:$G$998,5,FALSE))," ",VLOOKUP((ROW(C139)-11),'List of tables'!$A$4:$G$998,5,FALSE))</f>
        <v>Health and Social Care Trust, Northern Ireland</v>
      </c>
      <c r="D139" s="10" t="str">
        <f>IF(ISNA(VLOOKUP((ROW(D139)-11),'List of tables'!$A$4:$G$998,6,FALSE))," ",VLOOKUP((ROW(D139)-11),'List of tables'!$A$4:$G$998,6,FALSE))</f>
        <v>All usual residents</v>
      </c>
      <c r="E139" s="59">
        <f>IF(ISNA(VLOOKUP((ROW(E139)-11),'List of tables'!$A$4:$G$998,7,FALSE))," ",VLOOKUP((ROW(E139)-11),'List of tables'!$A$4:$G$998,7,FALSE))</f>
        <v>42180</v>
      </c>
      <c r="F139" s="28" t="str">
        <f t="shared" si="1"/>
        <v>Download file (Zip, 76 KB)</v>
      </c>
      <c r="H139" s="12" t="str">
        <f>IF(ISNA(VLOOKUP((ROW(H139)-11),'List of tables'!$A$4:$I$998,9,FALSE))," ",VLOOKUP((ROW(H139)-11),'List of tables'!$A$4:$I$998,9,FALSE))</f>
        <v>https://datavis.nisra.gov.uk/census/2011/census-2011-commissioned-table-ct0130ni.zip</v>
      </c>
      <c r="I139" s="12" t="str">
        <f>IF(ISNA(VLOOKUP((ROW(I139)-11),'List of tables'!$A$4:$I$998,8,FALSE))," ",VLOOKUP((ROW(I139)-11),'List of tables'!$A$4:$I$998,8,FALSE))</f>
        <v>Download file (Zip, 76 KB)</v>
      </c>
    </row>
    <row r="140" spans="1:9" ht="31" customHeight="1">
      <c r="A140" s="31" t="str">
        <f>IF(ISNA(VLOOKUP((ROW(A140)-11),'List of tables'!$A$4:$G$998,2,FALSE))," ",VLOOKUP((ROW(A140)-11),'List of tables'!$A$4:$G$998,2,FALSE))</f>
        <v>CT0131NI</v>
      </c>
      <c r="B140" s="10" t="str">
        <f>IF(ISNA(VLOOKUP((ROW(B140)-11),'List of tables'!$A$4:$G$998,3,FALSE))," ",VLOOKUP((ROW(B140)-11),'List of tables'!$A$4:$G$998,3,FALSE))</f>
        <v>Households with a Person with a Long-Term Health Problem or Disability by their Age by Number of Carers in Household by their Economic Activity</v>
      </c>
      <c r="C140" s="10" t="str">
        <f>IF(ISNA(VLOOKUP((ROW(C140)-11),'List of tables'!$A$4:$G$998,5,FALSE))," ",VLOOKUP((ROW(C140)-11),'List of tables'!$A$4:$G$998,5,FALSE))</f>
        <v>Electoral Ward, Health and Social Care Trust, Northern Ireland</v>
      </c>
      <c r="D140" s="10" t="str">
        <f>IF(ISNA(VLOOKUP((ROW(D140)-11),'List of tables'!$A$4:$G$998,6,FALSE))," ",VLOOKUP((ROW(D140)-11),'List of tables'!$A$4:$G$998,6,FALSE))</f>
        <v>All households</v>
      </c>
      <c r="E140" s="59">
        <f>IF(ISNA(VLOOKUP((ROW(E140)-11),'List of tables'!$A$4:$G$998,7,FALSE))," ",VLOOKUP((ROW(E140)-11),'List of tables'!$A$4:$G$998,7,FALSE))</f>
        <v>42180</v>
      </c>
      <c r="F140" s="28" t="str">
        <f t="shared" si="1"/>
        <v>Download file (Zip, 1.2 MB)</v>
      </c>
      <c r="H140" s="12" t="str">
        <f>IF(ISNA(VLOOKUP((ROW(H140)-11),'List of tables'!$A$4:$I$998,9,FALSE))," ",VLOOKUP((ROW(H140)-11),'List of tables'!$A$4:$I$998,9,FALSE))</f>
        <v>https://datavis.nisra.gov.uk/census/2011/census-2011-commissioned-table-ct0131ni.zip</v>
      </c>
      <c r="I140" s="12" t="str">
        <f>IF(ISNA(VLOOKUP((ROW(I140)-11),'List of tables'!$A$4:$I$998,8,FALSE))," ",VLOOKUP((ROW(I140)-11),'List of tables'!$A$4:$I$998,8,FALSE))</f>
        <v>Download file (Zip, 1.2 MB)</v>
      </c>
    </row>
    <row r="141" spans="1:9" ht="31" customHeight="1">
      <c r="A141" s="31" t="str">
        <f>IF(ISNA(VLOOKUP((ROW(A141)-11),'List of tables'!$A$4:$G$998,2,FALSE))," ",VLOOKUP((ROW(A141)-11),'List of tables'!$A$4:$G$998,2,FALSE))</f>
        <v>CT0132NI</v>
      </c>
      <c r="B141" s="10" t="str">
        <f>IF(ISNA(VLOOKUP((ROW(B141)-11),'List of tables'!$A$4:$G$998,3,FALSE))," ",VLOOKUP((ROW(B141)-11),'List of tables'!$A$4:$G$998,3,FALSE))</f>
        <v>Long-Term Health Problem or Disability by Accommodation Type by Age</v>
      </c>
      <c r="C141" s="10" t="str">
        <f>IF(ISNA(VLOOKUP((ROW(C141)-11),'List of tables'!$A$4:$G$998,5,FALSE))," ",VLOOKUP((ROW(C141)-11),'List of tables'!$A$4:$G$998,5,FALSE))</f>
        <v>Electoral Ward, Health and Social Care Trust, Northern Ireland</v>
      </c>
      <c r="D141" s="10" t="str">
        <f>IF(ISNA(VLOOKUP((ROW(D141)-11),'List of tables'!$A$4:$G$998,6,FALSE))," ",VLOOKUP((ROW(D141)-11),'List of tables'!$A$4:$G$998,6,FALSE))</f>
        <v>All usual residents in households</v>
      </c>
      <c r="E141" s="59">
        <f>IF(ISNA(VLOOKUP((ROW(E141)-11),'List of tables'!$A$4:$G$998,7,FALSE))," ",VLOOKUP((ROW(E141)-11),'List of tables'!$A$4:$G$998,7,FALSE))</f>
        <v>42180</v>
      </c>
      <c r="F141" s="28" t="str">
        <f t="shared" ref="F141:F204" si="2">IF(LEN(H141)&lt;10,"",HYPERLINK(H141,I141))</f>
        <v>Download file (Zip, 2.0 MB)</v>
      </c>
      <c r="H141" s="12" t="str">
        <f>IF(ISNA(VLOOKUP((ROW(H141)-11),'List of tables'!$A$4:$I$998,9,FALSE))," ",VLOOKUP((ROW(H141)-11),'List of tables'!$A$4:$I$998,9,FALSE))</f>
        <v>https://datavis.nisra.gov.uk/census/2011/census-2011-commissioned-table-ct0132ni.zip</v>
      </c>
      <c r="I141" s="12" t="str">
        <f>IF(ISNA(VLOOKUP((ROW(I141)-11),'List of tables'!$A$4:$I$998,8,FALSE))," ",VLOOKUP((ROW(I141)-11),'List of tables'!$A$4:$I$998,8,FALSE))</f>
        <v>Download file (Zip, 2.0 MB)</v>
      </c>
    </row>
    <row r="142" spans="1:9" ht="31" customHeight="1">
      <c r="A142" s="31" t="str">
        <f>IF(ISNA(VLOOKUP((ROW(A142)-11),'List of tables'!$A$4:$G$998,2,FALSE))," ",VLOOKUP((ROW(A142)-11),'List of tables'!$A$4:$G$998,2,FALSE))</f>
        <v>CT0133NI</v>
      </c>
      <c r="B142" s="10" t="str">
        <f>IF(ISNA(VLOOKUP((ROW(B142)-11),'List of tables'!$A$4:$G$998,3,FALSE))," ",VLOOKUP((ROW(B142)-11),'List of tables'!$A$4:$G$998,3,FALSE))</f>
        <v>Religion (includes Protestant Denominations) by Provision of Unpaid Care by General Health by Age by Sex</v>
      </c>
      <c r="C142" s="10" t="str">
        <f>IF(ISNA(VLOOKUP((ROW(C142)-11),'List of tables'!$A$4:$G$998,5,FALSE))," ",VLOOKUP((ROW(C142)-11),'List of tables'!$A$4:$G$998,5,FALSE))</f>
        <v>Health and Social Care Trust, Local Government District, Northern Ireland</v>
      </c>
      <c r="D142" s="10" t="str">
        <f>IF(ISNA(VLOOKUP((ROW(D142)-11),'List of tables'!$A$4:$G$998,6,FALSE))," ",VLOOKUP((ROW(D142)-11),'List of tables'!$A$4:$G$998,6,FALSE))</f>
        <v>All usual residents</v>
      </c>
      <c r="E142" s="59">
        <f>IF(ISNA(VLOOKUP((ROW(E142)-11),'List of tables'!$A$4:$G$998,7,FALSE))," ",VLOOKUP((ROW(E142)-11),'List of tables'!$A$4:$G$998,7,FALSE))</f>
        <v>42180</v>
      </c>
      <c r="F142" s="28" t="str">
        <f t="shared" si="2"/>
        <v>Download file (Zip, 405 KB)</v>
      </c>
      <c r="H142" s="12" t="str">
        <f>IF(ISNA(VLOOKUP((ROW(H142)-11),'List of tables'!$A$4:$I$998,9,FALSE))," ",VLOOKUP((ROW(H142)-11),'List of tables'!$A$4:$I$998,9,FALSE))</f>
        <v>https://datavis.nisra.gov.uk/census/2011/census-2011-commissioned-table-ct0133ni.zip</v>
      </c>
      <c r="I142" s="12" t="str">
        <f>IF(ISNA(VLOOKUP((ROW(I142)-11),'List of tables'!$A$4:$I$998,8,FALSE))," ",VLOOKUP((ROW(I142)-11),'List of tables'!$A$4:$I$998,8,FALSE))</f>
        <v>Download file (Zip, 405 KB)</v>
      </c>
    </row>
    <row r="143" spans="1:9" ht="31" customHeight="1">
      <c r="A143" s="31" t="str">
        <f>IF(ISNA(VLOOKUP((ROW(A143)-11),'List of tables'!$A$4:$G$998,2,FALSE))," ",VLOOKUP((ROW(A143)-11),'List of tables'!$A$4:$G$998,2,FALSE))</f>
        <v>CT0134NI</v>
      </c>
      <c r="B143" s="10" t="str">
        <f>IF(ISNA(VLOOKUP((ROW(B143)-11),'List of tables'!$A$4:$G$998,3,FALSE))," ",VLOOKUP((ROW(B143)-11),'List of tables'!$A$4:$G$998,3,FALSE))</f>
        <v>Religion (includes Main Protestant Denominations) by Provision of Unpaid Care by Economic Activity by Sex</v>
      </c>
      <c r="C143" s="10" t="str">
        <f>IF(ISNA(VLOOKUP((ROW(C143)-11),'List of tables'!$A$4:$G$998,5,FALSE))," ",VLOOKUP((ROW(C143)-11),'List of tables'!$A$4:$G$998,5,FALSE))</f>
        <v>Health and Social Care Trust, Local Government District, Northern Ireland</v>
      </c>
      <c r="D143" s="10" t="str">
        <f>IF(ISNA(VLOOKUP((ROW(D143)-11),'List of tables'!$A$4:$G$998,6,FALSE))," ",VLOOKUP((ROW(D143)-11),'List of tables'!$A$4:$G$998,6,FALSE))</f>
        <v>All usual residents aged 16 to 74</v>
      </c>
      <c r="E143" s="59">
        <f>IF(ISNA(VLOOKUP((ROW(E143)-11),'List of tables'!$A$4:$G$998,7,FALSE))," ",VLOOKUP((ROW(E143)-11),'List of tables'!$A$4:$G$998,7,FALSE))</f>
        <v>42180</v>
      </c>
      <c r="F143" s="28" t="str">
        <f t="shared" si="2"/>
        <v>Download file (Zip, 383 KB)</v>
      </c>
      <c r="H143" s="12" t="str">
        <f>IF(ISNA(VLOOKUP((ROW(H143)-11),'List of tables'!$A$4:$I$998,9,FALSE))," ",VLOOKUP((ROW(H143)-11),'List of tables'!$A$4:$I$998,9,FALSE))</f>
        <v>https://datavis.nisra.gov.uk/census/2011/census-2011-commissioned-table-ct0134ni.zip</v>
      </c>
      <c r="I143" s="12" t="str">
        <f>IF(ISNA(VLOOKUP((ROW(I143)-11),'List of tables'!$A$4:$I$998,8,FALSE))," ",VLOOKUP((ROW(I143)-11),'List of tables'!$A$4:$I$998,8,FALSE))</f>
        <v>Download file (Zip, 383 KB)</v>
      </c>
    </row>
    <row r="144" spans="1:9" ht="31" customHeight="1">
      <c r="A144" s="31" t="str">
        <f>IF(ISNA(VLOOKUP((ROW(A144)-11),'List of tables'!$A$4:$G$998,2,FALSE))," ",VLOOKUP((ROW(A144)-11),'List of tables'!$A$4:$G$998,2,FALSE))</f>
        <v>CT0135NI</v>
      </c>
      <c r="B144" s="10" t="str">
        <f>IF(ISNA(VLOOKUP((ROW(B144)-11),'List of tables'!$A$4:$G$998,3,FALSE))," ",VLOOKUP((ROW(B144)-11),'List of tables'!$A$4:$G$998,3,FALSE))</f>
        <v>Theme Table on Parents with Dependent Children</v>
      </c>
      <c r="C144" s="10" t="str">
        <f>IF(ISNA(VLOOKUP((ROW(C144)-11),'List of tables'!$A$4:$G$998,5,FALSE))," ",VLOOKUP((ROW(C144)-11),'List of tables'!$A$4:$G$998,5,FALSE))</f>
        <v>Health and Social Care Trust, Northern Ireland</v>
      </c>
      <c r="D144" s="10" t="str">
        <f>IF(ISNA(VLOOKUP((ROW(D144)-11),'List of tables'!$A$4:$G$998,6,FALSE))," ",VLOOKUP((ROW(D144)-11),'List of tables'!$A$4:$G$998,6,FALSE))</f>
        <v>All parents with dependent children</v>
      </c>
      <c r="E144" s="59">
        <f>IF(ISNA(VLOOKUP((ROW(E144)-11),'List of tables'!$A$4:$G$998,7,FALSE))," ",VLOOKUP((ROW(E144)-11),'List of tables'!$A$4:$G$998,7,FALSE))</f>
        <v>42153</v>
      </c>
      <c r="F144" s="28" t="str">
        <f t="shared" si="2"/>
        <v>Download file (ODS, 29 KB)</v>
      </c>
      <c r="H144" s="12" t="str">
        <f>IF(ISNA(VLOOKUP((ROW(H144)-11),'List of tables'!$A$4:$I$998,9,FALSE))," ",VLOOKUP((ROW(H144)-11),'List of tables'!$A$4:$I$998,9,FALSE))</f>
        <v>https://datavis.nisra.gov.uk/census/2011/census-2011-commissioned-table-ct0135ni.ods</v>
      </c>
      <c r="I144" s="12" t="str">
        <f>IF(ISNA(VLOOKUP((ROW(I144)-11),'List of tables'!$A$4:$I$998,8,FALSE))," ",VLOOKUP((ROW(I144)-11),'List of tables'!$A$4:$I$998,8,FALSE))</f>
        <v>Download file (ODS, 29 KB)</v>
      </c>
    </row>
    <row r="145" spans="1:9" ht="31" customHeight="1">
      <c r="A145" s="31" t="str">
        <f>IF(ISNA(VLOOKUP((ROW(A145)-11),'List of tables'!$A$4:$G$998,2,FALSE))," ",VLOOKUP((ROW(A145)-11),'List of tables'!$A$4:$G$998,2,FALSE))</f>
        <v>CT0136NI</v>
      </c>
      <c r="B145" s="10" t="str">
        <f>IF(ISNA(VLOOKUP((ROW(B145)-11),'List of tables'!$A$4:$G$998,3,FALSE))," ",VLOOKUP((ROW(B145)-11),'List of tables'!$A$4:$G$998,3,FALSE))</f>
        <v>Theme Table on Parents by Sex</v>
      </c>
      <c r="C145" s="10" t="str">
        <f>IF(ISNA(VLOOKUP((ROW(C145)-11),'List of tables'!$A$4:$G$998,5,FALSE))," ",VLOOKUP((ROW(C145)-11),'List of tables'!$A$4:$G$998,5,FALSE))</f>
        <v>Northern Ireland</v>
      </c>
      <c r="D145" s="10" t="str">
        <f>IF(ISNA(VLOOKUP((ROW(D145)-11),'List of tables'!$A$4:$G$998,6,FALSE))," ",VLOOKUP((ROW(D145)-11),'List of tables'!$A$4:$G$998,6,FALSE))</f>
        <v>All parents</v>
      </c>
      <c r="E145" s="59">
        <f>IF(ISNA(VLOOKUP((ROW(E145)-11),'List of tables'!$A$4:$G$998,7,FALSE))," ",VLOOKUP((ROW(E145)-11),'List of tables'!$A$4:$G$998,7,FALSE))</f>
        <v>42153</v>
      </c>
      <c r="F145" s="28" t="str">
        <f t="shared" si="2"/>
        <v>Download file (ODS, 27 KB)</v>
      </c>
      <c r="H145" s="12" t="str">
        <f>IF(ISNA(VLOOKUP((ROW(H145)-11),'List of tables'!$A$4:$I$998,9,FALSE))," ",VLOOKUP((ROW(H145)-11),'List of tables'!$A$4:$I$998,9,FALSE))</f>
        <v>https://datavis.nisra.gov.uk/census/2011/census-2011-commissioned-table-ct0136ni.ods</v>
      </c>
      <c r="I145" s="12" t="str">
        <f>IF(ISNA(VLOOKUP((ROW(I145)-11),'List of tables'!$A$4:$I$998,8,FALSE))," ",VLOOKUP((ROW(I145)-11),'List of tables'!$A$4:$I$998,8,FALSE))</f>
        <v>Download file (ODS, 27 KB)</v>
      </c>
    </row>
    <row r="146" spans="1:9" ht="31" customHeight="1">
      <c r="A146" s="31" t="str">
        <f>IF(ISNA(VLOOKUP((ROW(A146)-11),'List of tables'!$A$4:$G$998,2,FALSE))," ",VLOOKUP((ROW(A146)-11),'List of tables'!$A$4:$G$998,2,FALSE))</f>
        <v>CT0137NI</v>
      </c>
      <c r="B146" s="10" t="str">
        <f>IF(ISNA(VLOOKUP((ROW(B146)-11),'List of tables'!$A$4:$G$998,3,FALSE))," ",VLOOKUP((ROW(B146)-11),'List of tables'!$A$4:$G$998,3,FALSE))</f>
        <v>Economic Activity by Age by Sex</v>
      </c>
      <c r="C146" s="10" t="str">
        <f>IF(ISNA(VLOOKUP((ROW(C146)-11),'List of tables'!$A$4:$G$998,5,FALSE))," ",VLOOKUP((ROW(C146)-11),'List of tables'!$A$4:$G$998,5,FALSE))</f>
        <v>Electoral Ward, Northern Ireland</v>
      </c>
      <c r="D146" s="10" t="str">
        <f>IF(ISNA(VLOOKUP((ROW(D146)-11),'List of tables'!$A$4:$G$998,6,FALSE))," ",VLOOKUP((ROW(D146)-11),'List of tables'!$A$4:$G$998,6,FALSE))</f>
        <v>All usual residents in households</v>
      </c>
      <c r="E146" s="59">
        <f>IF(ISNA(VLOOKUP((ROW(E146)-11),'List of tables'!$A$4:$G$998,7,FALSE))," ",VLOOKUP((ROW(E146)-11),'List of tables'!$A$4:$G$998,7,FALSE))</f>
        <v>42153</v>
      </c>
      <c r="F146" s="28" t="str">
        <f t="shared" si="2"/>
        <v>Download file (ODS, 96 KB)</v>
      </c>
      <c r="H146" s="12" t="str">
        <f>IF(ISNA(VLOOKUP((ROW(H146)-11),'List of tables'!$A$4:$I$998,9,FALSE))," ",VLOOKUP((ROW(H146)-11),'List of tables'!$A$4:$I$998,9,FALSE))</f>
        <v>https://datavis.nisra.gov.uk/census/2011/census-2011-commissioned-table-ct0137ni.ods</v>
      </c>
      <c r="I146" s="12" t="str">
        <f>IF(ISNA(VLOOKUP((ROW(I146)-11),'List of tables'!$A$4:$I$998,8,FALSE))," ",VLOOKUP((ROW(I146)-11),'List of tables'!$A$4:$I$998,8,FALSE))</f>
        <v>Download file (ODS, 96 KB)</v>
      </c>
    </row>
    <row r="147" spans="1:9" ht="31" customHeight="1">
      <c r="A147" s="31" t="str">
        <f>IF(ISNA(VLOOKUP((ROW(A147)-11),'List of tables'!$A$4:$G$998,2,FALSE))," ",VLOOKUP((ROW(A147)-11),'List of tables'!$A$4:$G$998,2,FALSE))</f>
        <v>CT0138NI</v>
      </c>
      <c r="B147" s="10" t="str">
        <f>IF(ISNA(VLOOKUP((ROW(B147)-11),'List of tables'!$A$4:$G$998,3,FALSE))," ",VLOOKUP((ROW(B147)-11),'List of tables'!$A$4:$G$998,3,FALSE))</f>
        <v>Economic Activity by Household Size by Age by Sex</v>
      </c>
      <c r="C147" s="10" t="str">
        <f>IF(ISNA(VLOOKUP((ROW(C147)-11),'List of tables'!$A$4:$G$998,5,FALSE))," ",VLOOKUP((ROW(C147)-11),'List of tables'!$A$4:$G$998,5,FALSE))</f>
        <v>Local Government District (2014), Local Government District, Northern Ireland</v>
      </c>
      <c r="D147" s="10" t="str">
        <f>IF(ISNA(VLOOKUP((ROW(D147)-11),'List of tables'!$A$4:$G$998,6,FALSE))," ",VLOOKUP((ROW(D147)-11),'List of tables'!$A$4:$G$998,6,FALSE))</f>
        <v>All usual residents aged 16 and over in households</v>
      </c>
      <c r="E147" s="59">
        <f>IF(ISNA(VLOOKUP((ROW(E147)-11),'List of tables'!$A$4:$G$998,7,FALSE))," ",VLOOKUP((ROW(E147)-11),'List of tables'!$A$4:$G$998,7,FALSE))</f>
        <v>42153</v>
      </c>
      <c r="F147" s="28" t="str">
        <f t="shared" si="2"/>
        <v>Download file (ODS, 36 KB)</v>
      </c>
      <c r="H147" s="12" t="str">
        <f>IF(ISNA(VLOOKUP((ROW(H147)-11),'List of tables'!$A$4:$I$998,9,FALSE))," ",VLOOKUP((ROW(H147)-11),'List of tables'!$A$4:$I$998,9,FALSE))</f>
        <v>https://datavis.nisra.gov.uk/census/2011/census-2011-commissioned-table-ct0138ni.ods</v>
      </c>
      <c r="I147" s="12" t="str">
        <f>IF(ISNA(VLOOKUP((ROW(I147)-11),'List of tables'!$A$4:$I$998,8,FALSE))," ",VLOOKUP((ROW(I147)-11),'List of tables'!$A$4:$I$998,8,FALSE))</f>
        <v>Download file (ODS, 36 KB)</v>
      </c>
    </row>
    <row r="148" spans="1:9" ht="31" customHeight="1">
      <c r="A148" s="31" t="str">
        <f>IF(ISNA(VLOOKUP((ROW(A148)-11),'List of tables'!$A$4:$G$998,2,FALSE))," ",VLOOKUP((ROW(A148)-11),'List of tables'!$A$4:$G$998,2,FALSE))</f>
        <v>CT0139NI</v>
      </c>
      <c r="B148" s="10" t="str">
        <f>IF(ISNA(VLOOKUP((ROW(B148)-11),'List of tables'!$A$4:$G$998,3,FALSE))," ",VLOOKUP((ROW(B148)-11),'List of tables'!$A$4:$G$998,3,FALSE))</f>
        <v>General Health by Long-Term Health Problem or Disability by Age by Sex - Communal Establishments</v>
      </c>
      <c r="C148" s="10" t="str">
        <f>IF(ISNA(VLOOKUP((ROW(C148)-11),'List of tables'!$A$4:$G$998,5,FALSE))," ",VLOOKUP((ROW(C148)-11),'List of tables'!$A$4:$G$998,5,FALSE))</f>
        <v>MDM2010 quintiles, Health and Social Care Trust, Northern Ireland</v>
      </c>
      <c r="D148" s="10" t="str">
        <f>IF(ISNA(VLOOKUP((ROW(D148)-11),'List of tables'!$A$4:$G$998,6,FALSE))," ",VLOOKUP((ROW(D148)-11),'List of tables'!$A$4:$G$998,6,FALSE))</f>
        <v>All usual residents in communal establishments (excluding staff and their families)</v>
      </c>
      <c r="E148" s="59">
        <f>IF(ISNA(VLOOKUP((ROW(E148)-11),'List of tables'!$A$4:$G$998,7,FALSE))," ",VLOOKUP((ROW(E148)-11),'List of tables'!$A$4:$G$998,7,FALSE))</f>
        <v>42153</v>
      </c>
      <c r="F148" s="28" t="str">
        <f t="shared" si="2"/>
        <v>Download file (ODS, 57 KB)</v>
      </c>
      <c r="H148" s="12" t="str">
        <f>IF(ISNA(VLOOKUP((ROW(H148)-11),'List of tables'!$A$4:$I$998,9,FALSE))," ",VLOOKUP((ROW(H148)-11),'List of tables'!$A$4:$I$998,9,FALSE))</f>
        <v>https://datavis.nisra.gov.uk/census/2011/census-2011-commissioned-table-ct0139ni.ods</v>
      </c>
      <c r="I148" s="12" t="str">
        <f>IF(ISNA(VLOOKUP((ROW(I148)-11),'List of tables'!$A$4:$I$998,8,FALSE))," ",VLOOKUP((ROW(I148)-11),'List of tables'!$A$4:$I$998,8,FALSE))</f>
        <v>Download file (ODS, 57 KB)</v>
      </c>
    </row>
    <row r="149" spans="1:9" ht="31" customHeight="1">
      <c r="A149" s="31" t="str">
        <f>IF(ISNA(VLOOKUP((ROW(A149)-11),'List of tables'!$A$4:$G$998,2,FALSE))," ",VLOOKUP((ROW(A149)-11),'List of tables'!$A$4:$G$998,2,FALSE))</f>
        <v>CT0140NI</v>
      </c>
      <c r="B149" s="10" t="str">
        <f>IF(ISNA(VLOOKUP((ROW(B149)-11),'List of tables'!$A$4:$G$998,3,FALSE))," ",VLOOKUP((ROW(B149)-11),'List of tables'!$A$4:$G$998,3,FALSE))</f>
        <v>Religion by Highest Educational Attainment (ISCED) by Age by Sex</v>
      </c>
      <c r="C149" s="10" t="str">
        <f>IF(ISNA(VLOOKUP((ROW(C149)-11),'List of tables'!$A$4:$G$998,5,FALSE))," ",VLOOKUP((ROW(C149)-11),'List of tables'!$A$4:$G$998,5,FALSE))</f>
        <v>Northern Ireland</v>
      </c>
      <c r="D149" s="10" t="str">
        <f>IF(ISNA(VLOOKUP((ROW(D149)-11),'List of tables'!$A$4:$G$998,6,FALSE))," ",VLOOKUP((ROW(D149)-11),'List of tables'!$A$4:$G$998,6,FALSE))</f>
        <v>All usual residents aged 16 or over</v>
      </c>
      <c r="E149" s="59">
        <f>IF(ISNA(VLOOKUP((ROW(E149)-11),'List of tables'!$A$4:$G$998,7,FALSE))," ",VLOOKUP((ROW(E149)-11),'List of tables'!$A$4:$G$998,7,FALSE))</f>
        <v>42180</v>
      </c>
      <c r="F149" s="28" t="str">
        <f t="shared" si="2"/>
        <v>Download file (ODS, 40 KB)</v>
      </c>
      <c r="H149" s="12" t="str">
        <f>IF(ISNA(VLOOKUP((ROW(H149)-11),'List of tables'!$A$4:$I$998,9,FALSE))," ",VLOOKUP((ROW(H149)-11),'List of tables'!$A$4:$I$998,9,FALSE))</f>
        <v>https://datavis.nisra.gov.uk/census/2011/census-2011-commissioned-table-ct0140ni.ods</v>
      </c>
      <c r="I149" s="12" t="str">
        <f>IF(ISNA(VLOOKUP((ROW(I149)-11),'List of tables'!$A$4:$I$998,8,FALSE))," ",VLOOKUP((ROW(I149)-11),'List of tables'!$A$4:$I$998,8,FALSE))</f>
        <v>Download file (ODS, 40 KB)</v>
      </c>
    </row>
    <row r="150" spans="1:9" ht="31" customHeight="1">
      <c r="A150" s="31" t="str">
        <f>IF(ISNA(VLOOKUP((ROW(A150)-11),'List of tables'!$A$4:$G$998,2,FALSE))," ",VLOOKUP((ROW(A150)-11),'List of tables'!$A$4:$G$998,2,FALSE))</f>
        <v>CT0141NI</v>
      </c>
      <c r="B150" s="10" t="str">
        <f>IF(ISNA(VLOOKUP((ROW(B150)-11),'List of tables'!$A$4:$G$998,3,FALSE))," ",VLOOKUP((ROW(B150)-11),'List of tables'!$A$4:$G$998,3,FALSE))</f>
        <v>Theme Table on Long-Term Unemployed</v>
      </c>
      <c r="C150" s="10" t="str">
        <f>IF(ISNA(VLOOKUP((ROW(C150)-11),'List of tables'!$A$4:$G$998,5,FALSE))," ",VLOOKUP((ROW(C150)-11),'List of tables'!$A$4:$G$998,5,FALSE))</f>
        <v>Assembly Area, Local Government District, Northern Ireland</v>
      </c>
      <c r="D150" s="10" t="str">
        <f>IF(ISNA(VLOOKUP((ROW(D150)-11),'List of tables'!$A$4:$G$998,6,FALSE))," ",VLOOKUP((ROW(D150)-11),'List of tables'!$A$4:$G$998,6,FALSE))</f>
        <v>All persons aged 16 to 64 who are long-term unemployed</v>
      </c>
      <c r="E150" s="59">
        <f>IF(ISNA(VLOOKUP((ROW(E150)-11),'List of tables'!$A$4:$G$998,7,FALSE))," ",VLOOKUP((ROW(E150)-11),'List of tables'!$A$4:$G$998,7,FALSE))</f>
        <v>42180</v>
      </c>
      <c r="F150" s="28" t="str">
        <f t="shared" si="2"/>
        <v>Download file (ODS, 32 KB)</v>
      </c>
      <c r="H150" s="12" t="str">
        <f>IF(ISNA(VLOOKUP((ROW(H150)-11),'List of tables'!$A$4:$I$998,9,FALSE))," ",VLOOKUP((ROW(H150)-11),'List of tables'!$A$4:$I$998,9,FALSE))</f>
        <v>https://datavis.nisra.gov.uk/census/2011/census-2011-commissioned-table-ct0141ni.ods</v>
      </c>
      <c r="I150" s="12" t="str">
        <f>IF(ISNA(VLOOKUP((ROW(I150)-11),'List of tables'!$A$4:$I$998,8,FALSE))," ",VLOOKUP((ROW(I150)-11),'List of tables'!$A$4:$I$998,8,FALSE))</f>
        <v>Download file (ODS, 32 KB)</v>
      </c>
    </row>
    <row r="151" spans="1:9" ht="31" customHeight="1">
      <c r="A151" s="31" t="str">
        <f>IF(ISNA(VLOOKUP((ROW(A151)-11),'List of tables'!$A$4:$G$998,2,FALSE))," ",VLOOKUP((ROW(A151)-11),'List of tables'!$A$4:$G$998,2,FALSE))</f>
        <v>CT0142NI</v>
      </c>
      <c r="B151" s="10" t="str">
        <f>IF(ISNA(VLOOKUP((ROW(B151)-11),'List of tables'!$A$4:$G$998,3,FALSE))," ",VLOOKUP((ROW(B151)-11),'List of tables'!$A$4:$G$998,3,FALSE))</f>
        <v>Dependent Children in Households (where HRP is Long-Term Unemployed)</v>
      </c>
      <c r="C151" s="10" t="str">
        <f>IF(ISNA(VLOOKUP((ROW(C151)-11),'List of tables'!$A$4:$G$998,5,FALSE))," ",VLOOKUP((ROW(C151)-11),'List of tables'!$A$4:$G$998,5,FALSE))</f>
        <v>Assembly Area, Local Government District, Northern Ireland</v>
      </c>
      <c r="D151" s="10" t="str">
        <f>IF(ISNA(VLOOKUP((ROW(D151)-11),'List of tables'!$A$4:$G$998,6,FALSE))," ",VLOOKUP((ROW(D151)-11),'List of tables'!$A$4:$G$998,6,FALSE))</f>
        <v>All households where the HRP is aged 16 to 64 and long-term unemployed</v>
      </c>
      <c r="E151" s="59">
        <f>IF(ISNA(VLOOKUP((ROW(E151)-11),'List of tables'!$A$4:$G$998,7,FALSE))," ",VLOOKUP((ROW(E151)-11),'List of tables'!$A$4:$G$998,7,FALSE))</f>
        <v>42180</v>
      </c>
      <c r="F151" s="28" t="str">
        <f t="shared" si="2"/>
        <v>Download file (ODS, 26 KB)</v>
      </c>
      <c r="H151" s="12" t="str">
        <f>IF(ISNA(VLOOKUP((ROW(H151)-11),'List of tables'!$A$4:$I$998,9,FALSE))," ",VLOOKUP((ROW(H151)-11),'List of tables'!$A$4:$I$998,9,FALSE))</f>
        <v>https://datavis.nisra.gov.uk/census/2011/census-2011-commissioned-table-ct0142ni.ods</v>
      </c>
      <c r="I151" s="12" t="str">
        <f>IF(ISNA(VLOOKUP((ROW(I151)-11),'List of tables'!$A$4:$I$998,8,FALSE))," ",VLOOKUP((ROW(I151)-11),'List of tables'!$A$4:$I$998,8,FALSE))</f>
        <v>Download file (ODS, 26 KB)</v>
      </c>
    </row>
    <row r="152" spans="1:9" ht="31" customHeight="1">
      <c r="A152" s="31" t="str">
        <f>IF(ISNA(VLOOKUP((ROW(A152)-11),'List of tables'!$A$4:$G$998,2,FALSE))," ",VLOOKUP((ROW(A152)-11),'List of tables'!$A$4:$G$998,2,FALSE))</f>
        <v>CT0143NI</v>
      </c>
      <c r="B152" s="10" t="str">
        <f>IF(ISNA(VLOOKUP((ROW(B152)-11),'List of tables'!$A$4:$G$998,3,FALSE))," ",VLOOKUP((ROW(B152)-11),'List of tables'!$A$4:$G$998,3,FALSE))</f>
        <v>General Health by Long-Term Health Problem or Disability by Type of Long-Term Condition by Age</v>
      </c>
      <c r="C152" s="10" t="str">
        <f>IF(ISNA(VLOOKUP((ROW(C152)-11),'List of tables'!$A$4:$G$998,5,FALSE))," ",VLOOKUP((ROW(C152)-11),'List of tables'!$A$4:$G$998,5,FALSE))</f>
        <v>Northern Ireland</v>
      </c>
      <c r="D152" s="10" t="str">
        <f>IF(ISNA(VLOOKUP((ROW(D152)-11),'List of tables'!$A$4:$G$998,6,FALSE))," ",VLOOKUP((ROW(D152)-11),'List of tables'!$A$4:$G$998,6,FALSE))</f>
        <v>All usual residents aged under 19 with a long-term condition</v>
      </c>
      <c r="E152" s="59">
        <f>IF(ISNA(VLOOKUP((ROW(E152)-11),'List of tables'!$A$4:$G$998,7,FALSE))," ",VLOOKUP((ROW(E152)-11),'List of tables'!$A$4:$G$998,7,FALSE))</f>
        <v>42180</v>
      </c>
      <c r="F152" s="28" t="str">
        <f t="shared" si="2"/>
        <v>Download file (ODS, 25 KB)</v>
      </c>
      <c r="H152" s="12" t="str">
        <f>IF(ISNA(VLOOKUP((ROW(H152)-11),'List of tables'!$A$4:$I$998,9,FALSE))," ",VLOOKUP((ROW(H152)-11),'List of tables'!$A$4:$I$998,9,FALSE))</f>
        <v>https://datavis.nisra.gov.uk/census/2011/census-2011-commissioned-table-ct0143ni.ods</v>
      </c>
      <c r="I152" s="12" t="str">
        <f>IF(ISNA(VLOOKUP((ROW(I152)-11),'List of tables'!$A$4:$I$998,8,FALSE))," ",VLOOKUP((ROW(I152)-11),'List of tables'!$A$4:$I$998,8,FALSE))</f>
        <v>Download file (ODS, 25 KB)</v>
      </c>
    </row>
    <row r="153" spans="1:9" ht="31" customHeight="1">
      <c r="A153" s="31" t="str">
        <f>IF(ISNA(VLOOKUP((ROW(A153)-11),'List of tables'!$A$4:$G$998,2,FALSE))," ",VLOOKUP((ROW(A153)-11),'List of tables'!$A$4:$G$998,2,FALSE))</f>
        <v>CT0144NI</v>
      </c>
      <c r="B153" s="10" t="str">
        <f>IF(ISNA(VLOOKUP((ROW(B153)-11),'List of tables'!$A$4:$G$998,3,FALSE))," ",VLOOKUP((ROW(B153)-11),'List of tables'!$A$4:$G$998,3,FALSE))</f>
        <v>General Health by Urban/Rural Classification by Age by Sex - Communal Establishments</v>
      </c>
      <c r="C153" s="10" t="str">
        <f>IF(ISNA(VLOOKUP((ROW(C153)-11),'List of tables'!$A$4:$G$998,5,FALSE))," ",VLOOKUP((ROW(C153)-11),'List of tables'!$A$4:$G$998,5,FALSE))</f>
        <v>Northern Ireland</v>
      </c>
      <c r="D153" s="10" t="str">
        <f>IF(ISNA(VLOOKUP((ROW(D153)-11),'List of tables'!$A$4:$G$998,6,FALSE))," ",VLOOKUP((ROW(D153)-11),'List of tables'!$A$4:$G$998,6,FALSE))</f>
        <v>All usual residents in communal establishments (excluding staff and their families)</v>
      </c>
      <c r="E153" s="59">
        <f>IF(ISNA(VLOOKUP((ROW(E153)-11),'List of tables'!$A$4:$G$998,7,FALSE))," ",VLOOKUP((ROW(E153)-11),'List of tables'!$A$4:$G$998,7,FALSE))</f>
        <v>42180</v>
      </c>
      <c r="F153" s="28" t="str">
        <f t="shared" si="2"/>
        <v>Download file (ODS, 26 KB)</v>
      </c>
      <c r="H153" s="12" t="str">
        <f>IF(ISNA(VLOOKUP((ROW(H153)-11),'List of tables'!$A$4:$I$998,9,FALSE))," ",VLOOKUP((ROW(H153)-11),'List of tables'!$A$4:$I$998,9,FALSE))</f>
        <v>https://datavis.nisra.gov.uk/census/2011/census-2011-commissioned-table-ct0144ni.ods</v>
      </c>
      <c r="I153" s="12" t="str">
        <f>IF(ISNA(VLOOKUP((ROW(I153)-11),'List of tables'!$A$4:$I$998,8,FALSE))," ",VLOOKUP((ROW(I153)-11),'List of tables'!$A$4:$I$998,8,FALSE))</f>
        <v>Download file (ODS, 26 KB)</v>
      </c>
    </row>
    <row r="154" spans="1:9" ht="31" customHeight="1">
      <c r="A154" s="31" t="str">
        <f>IF(ISNA(VLOOKUP((ROW(A154)-11),'List of tables'!$A$4:$G$998,2,FALSE))," ",VLOOKUP((ROW(A154)-11),'List of tables'!$A$4:$G$998,2,FALSE))</f>
        <v>CT0145NI</v>
      </c>
      <c r="B154" s="10" t="str">
        <f>IF(ISNA(VLOOKUP((ROW(B154)-11),'List of tables'!$A$4:$G$998,3,FALSE))," ",VLOOKUP((ROW(B154)-11),'List of tables'!$A$4:$G$998,3,FALSE))</f>
        <v>Long-Term Health Problem or Disability by Urban/Rural Classification by Age by Sex - Communal Establishments</v>
      </c>
      <c r="C154" s="10" t="str">
        <f>IF(ISNA(VLOOKUP((ROW(C154)-11),'List of tables'!$A$4:$G$998,5,FALSE))," ",VLOOKUP((ROW(C154)-11),'List of tables'!$A$4:$G$998,5,FALSE))</f>
        <v>Northern Ireland</v>
      </c>
      <c r="D154" s="10" t="str">
        <f>IF(ISNA(VLOOKUP((ROW(D154)-11),'List of tables'!$A$4:$G$998,6,FALSE))," ",VLOOKUP((ROW(D154)-11),'List of tables'!$A$4:$G$998,6,FALSE))</f>
        <v>All usual residents in communal establishments (excluding staff and their families)</v>
      </c>
      <c r="E154" s="59">
        <f>IF(ISNA(VLOOKUP((ROW(E154)-11),'List of tables'!$A$4:$G$998,7,FALSE))," ",VLOOKUP((ROW(E154)-11),'List of tables'!$A$4:$G$998,7,FALSE))</f>
        <v>42180</v>
      </c>
      <c r="F154" s="28" t="str">
        <f t="shared" si="2"/>
        <v>Download file (ODS, 26 KB)</v>
      </c>
      <c r="H154" s="12" t="str">
        <f>IF(ISNA(VLOOKUP((ROW(H154)-11),'List of tables'!$A$4:$I$998,9,FALSE))," ",VLOOKUP((ROW(H154)-11),'List of tables'!$A$4:$I$998,9,FALSE))</f>
        <v>https://datavis.nisra.gov.uk/census/2011/census-2011-commissioned-table-ct0145ni.ods</v>
      </c>
      <c r="I154" s="12" t="str">
        <f>IF(ISNA(VLOOKUP((ROW(I154)-11),'List of tables'!$A$4:$I$998,8,FALSE))," ",VLOOKUP((ROW(I154)-11),'List of tables'!$A$4:$I$998,8,FALSE))</f>
        <v>Download file (ODS, 26 KB)</v>
      </c>
    </row>
    <row r="155" spans="1:9" ht="31" customHeight="1">
      <c r="A155" s="31" t="str">
        <f>IF(ISNA(VLOOKUP((ROW(A155)-11),'List of tables'!$A$4:$G$998,2,FALSE))," ",VLOOKUP((ROW(A155)-11),'List of tables'!$A$4:$G$998,2,FALSE))</f>
        <v>CT0146NI</v>
      </c>
      <c r="B155" s="10" t="str">
        <f>IF(ISNA(VLOOKUP((ROW(B155)-11),'List of tables'!$A$4:$G$998,3,FALSE))," ",VLOOKUP((ROW(B155)-11),'List of tables'!$A$4:$G$998,3,FALSE))</f>
        <v>General Health by MDM2010 Quintile by Age by Sex - Communal Establishments</v>
      </c>
      <c r="C155" s="10" t="str">
        <f>IF(ISNA(VLOOKUP((ROW(C155)-11),'List of tables'!$A$4:$G$998,5,FALSE))," ",VLOOKUP((ROW(C155)-11),'List of tables'!$A$4:$G$998,5,FALSE))</f>
        <v>Northern Ireland</v>
      </c>
      <c r="D155" s="10" t="str">
        <f>IF(ISNA(VLOOKUP((ROW(D155)-11),'List of tables'!$A$4:$G$998,6,FALSE))," ",VLOOKUP((ROW(D155)-11),'List of tables'!$A$4:$G$998,6,FALSE))</f>
        <v>All usual residents in communal establishments (excluding staff and their families)</v>
      </c>
      <c r="E155" s="59">
        <f>IF(ISNA(VLOOKUP((ROW(E155)-11),'List of tables'!$A$4:$G$998,7,FALSE))," ",VLOOKUP((ROW(E155)-11),'List of tables'!$A$4:$G$998,7,FALSE))</f>
        <v>42180</v>
      </c>
      <c r="F155" s="28" t="str">
        <f t="shared" si="2"/>
        <v>Download file (ODS, 27 KB)</v>
      </c>
      <c r="H155" s="12" t="str">
        <f>IF(ISNA(VLOOKUP((ROW(H155)-11),'List of tables'!$A$4:$I$998,9,FALSE))," ",VLOOKUP((ROW(H155)-11),'List of tables'!$A$4:$I$998,9,FALSE))</f>
        <v>https://datavis.nisra.gov.uk/census/2011/census-2011-commissioned-table-ct0146ni.ods</v>
      </c>
      <c r="I155" s="12" t="str">
        <f>IF(ISNA(VLOOKUP((ROW(I155)-11),'List of tables'!$A$4:$I$998,8,FALSE))," ",VLOOKUP((ROW(I155)-11),'List of tables'!$A$4:$I$998,8,FALSE))</f>
        <v>Download file (ODS, 27 KB)</v>
      </c>
    </row>
    <row r="156" spans="1:9" ht="31" customHeight="1">
      <c r="A156" s="31" t="str">
        <f>IF(ISNA(VLOOKUP((ROW(A156)-11),'List of tables'!$A$4:$G$998,2,FALSE))," ",VLOOKUP((ROW(A156)-11),'List of tables'!$A$4:$G$998,2,FALSE))</f>
        <v>CT0147NI</v>
      </c>
      <c r="B156" s="10" t="str">
        <f>IF(ISNA(VLOOKUP((ROW(B156)-11),'List of tables'!$A$4:$G$998,3,FALSE))," ",VLOOKUP((ROW(B156)-11),'List of tables'!$A$4:$G$998,3,FALSE))</f>
        <v>Long-Term Health Problem or Disability by MDM2010 Quintile by Age by Sex - Communal Establishments</v>
      </c>
      <c r="C156" s="10" t="str">
        <f>IF(ISNA(VLOOKUP((ROW(C156)-11),'List of tables'!$A$4:$G$998,5,FALSE))," ",VLOOKUP((ROW(C156)-11),'List of tables'!$A$4:$G$998,5,FALSE))</f>
        <v>Northern Ireland</v>
      </c>
      <c r="D156" s="10" t="str">
        <f>IF(ISNA(VLOOKUP((ROW(D156)-11),'List of tables'!$A$4:$G$998,6,FALSE))," ",VLOOKUP((ROW(D156)-11),'List of tables'!$A$4:$G$998,6,FALSE))</f>
        <v>All usual residents in communal establishments (excluding staff and their families)</v>
      </c>
      <c r="E156" s="59">
        <f>IF(ISNA(VLOOKUP((ROW(E156)-11),'List of tables'!$A$4:$G$998,7,FALSE))," ",VLOOKUP((ROW(E156)-11),'List of tables'!$A$4:$G$998,7,FALSE))</f>
        <v>42180</v>
      </c>
      <c r="F156" s="28" t="str">
        <f t="shared" si="2"/>
        <v>Download file (ODS, 27 KB)</v>
      </c>
      <c r="H156" s="12" t="str">
        <f>IF(ISNA(VLOOKUP((ROW(H156)-11),'List of tables'!$A$4:$I$998,9,FALSE))," ",VLOOKUP((ROW(H156)-11),'List of tables'!$A$4:$I$998,9,FALSE))</f>
        <v>https://datavis.nisra.gov.uk/census/2011/census-2011-commissioned-table-ct0147ni.ods</v>
      </c>
      <c r="I156" s="12" t="str">
        <f>IF(ISNA(VLOOKUP((ROW(I156)-11),'List of tables'!$A$4:$I$998,8,FALSE))," ",VLOOKUP((ROW(I156)-11),'List of tables'!$A$4:$I$998,8,FALSE))</f>
        <v>Download file (ODS, 27 KB)</v>
      </c>
    </row>
    <row r="157" spans="1:9" ht="31" customHeight="1">
      <c r="A157" s="31" t="str">
        <f>IF(ISNA(VLOOKUP((ROW(A157)-11),'List of tables'!$A$4:$G$998,2,FALSE))," ",VLOOKUP((ROW(A157)-11),'List of tables'!$A$4:$G$998,2,FALSE))</f>
        <v>CT0148NI</v>
      </c>
      <c r="B157" s="10" t="str">
        <f>IF(ISNA(VLOOKUP((ROW(B157)-11),'List of tables'!$A$4:$G$998,3,FALSE))," ",VLOOKUP((ROW(B157)-11),'List of tables'!$A$4:$G$998,3,FALSE))</f>
        <v>General Health by Age by Sex - Communal Establishments</v>
      </c>
      <c r="C157" s="10" t="str">
        <f>IF(ISNA(VLOOKUP((ROW(C157)-11),'List of tables'!$A$4:$G$998,5,FALSE))," ",VLOOKUP((ROW(C157)-11),'List of tables'!$A$4:$G$998,5,FALSE))</f>
        <v>Health and Social Care Trust</v>
      </c>
      <c r="D157" s="10" t="str">
        <f>IF(ISNA(VLOOKUP((ROW(D157)-11),'List of tables'!$A$4:$G$998,6,FALSE))," ",VLOOKUP((ROW(D157)-11),'List of tables'!$A$4:$G$998,6,FALSE))</f>
        <v>All usual residents in communal establishments</v>
      </c>
      <c r="E157" s="59">
        <f>IF(ISNA(VLOOKUP((ROW(E157)-11),'List of tables'!$A$4:$G$998,7,FALSE))," ",VLOOKUP((ROW(E157)-11),'List of tables'!$A$4:$G$998,7,FALSE))</f>
        <v>42215</v>
      </c>
      <c r="F157" s="28" t="str">
        <f t="shared" si="2"/>
        <v>Download file (ODS, 27 KB)</v>
      </c>
      <c r="H157" s="12" t="str">
        <f>IF(ISNA(VLOOKUP((ROW(H157)-11),'List of tables'!$A$4:$I$998,9,FALSE))," ",VLOOKUP((ROW(H157)-11),'List of tables'!$A$4:$I$998,9,FALSE))</f>
        <v>https://datavis.nisra.gov.uk/census/2011/census-2011-commissioned-table-ct0148ni.ods</v>
      </c>
      <c r="I157" s="12" t="str">
        <f>IF(ISNA(VLOOKUP((ROW(I157)-11),'List of tables'!$A$4:$I$998,8,FALSE))," ",VLOOKUP((ROW(I157)-11),'List of tables'!$A$4:$I$998,8,FALSE))</f>
        <v>Download file (ODS, 27 KB)</v>
      </c>
    </row>
    <row r="158" spans="1:9" ht="31" customHeight="1">
      <c r="A158" s="31" t="str">
        <f>IF(ISNA(VLOOKUP((ROW(A158)-11),'List of tables'!$A$4:$G$998,2,FALSE))," ",VLOOKUP((ROW(A158)-11),'List of tables'!$A$4:$G$998,2,FALSE))</f>
        <v>CT0149NI</v>
      </c>
      <c r="B158" s="10" t="str">
        <f>IF(ISNA(VLOOKUP((ROW(B158)-11),'List of tables'!$A$4:$G$998,3,FALSE))," ",VLOOKUP((ROW(B158)-11),'List of tables'!$A$4:$G$998,3,FALSE))</f>
        <v>Long-Term Health Problem or Disability by Age by Sex - Communal Establishments</v>
      </c>
      <c r="C158" s="10" t="str">
        <f>IF(ISNA(VLOOKUP((ROW(C158)-11),'List of tables'!$A$4:$G$998,5,FALSE))," ",VLOOKUP((ROW(C158)-11),'List of tables'!$A$4:$G$998,5,FALSE))</f>
        <v>Health and Social Care Trust</v>
      </c>
      <c r="D158" s="10" t="str">
        <f>IF(ISNA(VLOOKUP((ROW(D158)-11),'List of tables'!$A$4:$G$998,6,FALSE))," ",VLOOKUP((ROW(D158)-11),'List of tables'!$A$4:$G$998,6,FALSE))</f>
        <v>All usual residents in communal establishments (excluding staff and their families)</v>
      </c>
      <c r="E158" s="59">
        <f>IF(ISNA(VLOOKUP((ROW(E158)-11),'List of tables'!$A$4:$G$998,7,FALSE))," ",VLOOKUP((ROW(E158)-11),'List of tables'!$A$4:$G$998,7,FALSE))</f>
        <v>42180</v>
      </c>
      <c r="F158" s="28" t="str">
        <f t="shared" si="2"/>
        <v>Download file (ODS, 27 KB)</v>
      </c>
      <c r="H158" s="12" t="str">
        <f>IF(ISNA(VLOOKUP((ROW(H158)-11),'List of tables'!$A$4:$I$998,9,FALSE))," ",VLOOKUP((ROW(H158)-11),'List of tables'!$A$4:$I$998,9,FALSE))</f>
        <v>https://datavis.nisra.gov.uk/census/2011/census-2011-commissioned-table-ct0149ni.ods</v>
      </c>
      <c r="I158" s="12" t="str">
        <f>IF(ISNA(VLOOKUP((ROW(I158)-11),'List of tables'!$A$4:$I$998,8,FALSE))," ",VLOOKUP((ROW(I158)-11),'List of tables'!$A$4:$I$998,8,FALSE))</f>
        <v>Download file (ODS, 27 KB)</v>
      </c>
    </row>
    <row r="159" spans="1:9" ht="31" customHeight="1">
      <c r="A159" s="31" t="str">
        <f>IF(ISNA(VLOOKUP((ROW(A159)-11),'List of tables'!$A$4:$G$998,2,FALSE))," ",VLOOKUP((ROW(A159)-11),'List of tables'!$A$4:$G$998,2,FALSE))</f>
        <v>CT0150NI</v>
      </c>
      <c r="B159" s="10" t="str">
        <f>IF(ISNA(VLOOKUP((ROW(B159)-11),'List of tables'!$A$4:$G$998,3,FALSE))," ",VLOOKUP((ROW(B159)-11),'List of tables'!$A$4:$G$998,3,FALSE))</f>
        <v>Lone Parent Families with Dependent Children</v>
      </c>
      <c r="C159" s="10" t="str">
        <f>IF(ISNA(VLOOKUP((ROW(C159)-11),'List of tables'!$A$4:$G$998,5,FALSE))," ",VLOOKUP((ROW(C159)-11),'List of tables'!$A$4:$G$998,5,FALSE))</f>
        <v>Super Output Area, Northern Ireland</v>
      </c>
      <c r="D159" s="10" t="str">
        <f>IF(ISNA(VLOOKUP((ROW(D159)-11),'List of tables'!$A$4:$G$998,6,FALSE))," ",VLOOKUP((ROW(D159)-11),'List of tables'!$A$4:$G$998,6,FALSE))</f>
        <v>All lone parent families</v>
      </c>
      <c r="E159" s="59">
        <f>IF(ISNA(VLOOKUP((ROW(E159)-11),'List of tables'!$A$4:$G$998,7,FALSE))," ",VLOOKUP((ROW(E159)-11),'List of tables'!$A$4:$G$998,7,FALSE))</f>
        <v>42180</v>
      </c>
      <c r="F159" s="28" t="str">
        <f t="shared" si="2"/>
        <v>Download file (ODS, 58 KB)</v>
      </c>
      <c r="H159" s="12" t="str">
        <f>IF(ISNA(VLOOKUP((ROW(H159)-11),'List of tables'!$A$4:$I$998,9,FALSE))," ",VLOOKUP((ROW(H159)-11),'List of tables'!$A$4:$I$998,9,FALSE))</f>
        <v>https://datavis.nisra.gov.uk/census/2011/census-2011-commissioned-table-ct0150ni.ods</v>
      </c>
      <c r="I159" s="12" t="str">
        <f>IF(ISNA(VLOOKUP((ROW(I159)-11),'List of tables'!$A$4:$I$998,8,FALSE))," ",VLOOKUP((ROW(I159)-11),'List of tables'!$A$4:$I$998,8,FALSE))</f>
        <v>Download file (ODS, 58 KB)</v>
      </c>
    </row>
    <row r="160" spans="1:9" ht="31" customHeight="1">
      <c r="A160" s="31" t="str">
        <f>IF(ISNA(VLOOKUP((ROW(A160)-11),'List of tables'!$A$4:$G$998,2,FALSE))," ",VLOOKUP((ROW(A160)-11),'List of tables'!$A$4:$G$998,2,FALSE))</f>
        <v>CT0151NI</v>
      </c>
      <c r="B160" s="10" t="str">
        <f>IF(ISNA(VLOOKUP((ROW(B160)-11),'List of tables'!$A$4:$G$998,3,FALSE))," ",VLOOKUP((ROW(B160)-11),'List of tables'!$A$4:$G$998,3,FALSE))</f>
        <v>Long-Term Health Problem or Disability by Age</v>
      </c>
      <c r="C160" s="10" t="str">
        <f>IF(ISNA(VLOOKUP((ROW(C160)-11),'List of tables'!$A$4:$G$998,5,FALSE))," ",VLOOKUP((ROW(C160)-11),'List of tables'!$A$4:$G$998,5,FALSE))</f>
        <v>Super Output Area, Northern Ireland</v>
      </c>
      <c r="D160" s="10" t="str">
        <f>IF(ISNA(VLOOKUP((ROW(D160)-11),'List of tables'!$A$4:$G$998,6,FALSE))," ",VLOOKUP((ROW(D160)-11),'List of tables'!$A$4:$G$998,6,FALSE))</f>
        <v>All usual residents in households</v>
      </c>
      <c r="E160" s="59">
        <f>IF(ISNA(VLOOKUP((ROW(E160)-11),'List of tables'!$A$4:$G$998,7,FALSE))," ",VLOOKUP((ROW(E160)-11),'List of tables'!$A$4:$G$998,7,FALSE))</f>
        <v>42180</v>
      </c>
      <c r="F160" s="28" t="str">
        <f t="shared" si="2"/>
        <v>Download file (ODS, 190 KB)</v>
      </c>
      <c r="H160" s="12" t="str">
        <f>IF(ISNA(VLOOKUP((ROW(H160)-11),'List of tables'!$A$4:$I$998,9,FALSE))," ",VLOOKUP((ROW(H160)-11),'List of tables'!$A$4:$I$998,9,FALSE))</f>
        <v>https://datavis.nisra.gov.uk/census/2011/census-2011-commissioned-table-ct0151ni.ods</v>
      </c>
      <c r="I160" s="12" t="str">
        <f>IF(ISNA(VLOOKUP((ROW(I160)-11),'List of tables'!$A$4:$I$998,8,FALSE))," ",VLOOKUP((ROW(I160)-11),'List of tables'!$A$4:$I$998,8,FALSE))</f>
        <v>Download file (ODS, 190 KB)</v>
      </c>
    </row>
    <row r="161" spans="1:9" ht="31" customHeight="1">
      <c r="A161" s="31" t="str">
        <f>IF(ISNA(VLOOKUP((ROW(A161)-11),'List of tables'!$A$4:$G$998,2,FALSE))," ",VLOOKUP((ROW(A161)-11),'List of tables'!$A$4:$G$998,2,FALSE))</f>
        <v>CT0152NI</v>
      </c>
      <c r="B161" s="10" t="str">
        <f>IF(ISNA(VLOOKUP((ROW(B161)-11),'List of tables'!$A$4:$G$998,3,FALSE))," ",VLOOKUP((ROW(B161)-11),'List of tables'!$A$4:$G$998,3,FALSE))</f>
        <v>General Health by Age</v>
      </c>
      <c r="C161" s="10" t="str">
        <f>IF(ISNA(VLOOKUP((ROW(C161)-11),'List of tables'!$A$4:$G$998,5,FALSE))," ",VLOOKUP((ROW(C161)-11),'List of tables'!$A$4:$G$998,5,FALSE))</f>
        <v>Super Output Area, Northern Ireland</v>
      </c>
      <c r="D161" s="10" t="str">
        <f>IF(ISNA(VLOOKUP((ROW(D161)-11),'List of tables'!$A$4:$G$998,6,FALSE))," ",VLOOKUP((ROW(D161)-11),'List of tables'!$A$4:$G$998,6,FALSE))</f>
        <v>All usual residents in households</v>
      </c>
      <c r="E161" s="59">
        <f>IF(ISNA(VLOOKUP((ROW(E161)-11),'List of tables'!$A$4:$G$998,7,FALSE))," ",VLOOKUP((ROW(E161)-11),'List of tables'!$A$4:$G$998,7,FALSE))</f>
        <v>42180</v>
      </c>
      <c r="F161" s="28" t="str">
        <f t="shared" si="2"/>
        <v>Download file (ODS, 246 KB)</v>
      </c>
      <c r="H161" s="12" t="str">
        <f>IF(ISNA(VLOOKUP((ROW(H161)-11),'List of tables'!$A$4:$I$998,9,FALSE))," ",VLOOKUP((ROW(H161)-11),'List of tables'!$A$4:$I$998,9,FALSE))</f>
        <v>https://datavis.nisra.gov.uk/census/2011/census-2011-commissioned-table-ct0152ni.ods</v>
      </c>
      <c r="I161" s="12" t="str">
        <f>IF(ISNA(VLOOKUP((ROW(I161)-11),'List of tables'!$A$4:$I$998,8,FALSE))," ",VLOOKUP((ROW(I161)-11),'List of tables'!$A$4:$I$998,8,FALSE))</f>
        <v>Download file (ODS, 246 KB)</v>
      </c>
    </row>
    <row r="162" spans="1:9" ht="46.5">
      <c r="A162" s="31" t="str">
        <f>IF(ISNA(VLOOKUP((ROW(A162)-11),'List of tables'!$A$4:$G$998,2,FALSE))," ",VLOOKUP((ROW(A162)-11),'List of tables'!$A$4:$G$998,2,FALSE))</f>
        <v>CT0153NI</v>
      </c>
      <c r="B162" s="10" t="str">
        <f>IF(ISNA(VLOOKUP((ROW(B162)-11),'List of tables'!$A$4:$G$998,3,FALSE))," ",VLOOKUP((ROW(B162)-11),'List of tables'!$A$4:$G$998,3,FALSE))</f>
        <v>Household Composition by Employment Status of Parent(s) by Employment Type by Number and Age of Dependent Children by Approximated Social Grade of HRP</v>
      </c>
      <c r="C162" s="10" t="str">
        <f>IF(ISNA(VLOOKUP((ROW(C162)-11),'List of tables'!$A$4:$G$998,5,FALSE))," ",VLOOKUP((ROW(C162)-11),'List of tables'!$A$4:$G$998,5,FALSE))</f>
        <v>Northern Ireland</v>
      </c>
      <c r="D162" s="10" t="str">
        <f>IF(ISNA(VLOOKUP((ROW(D162)-11),'List of tables'!$A$4:$G$998,6,FALSE))," ",VLOOKUP((ROW(D162)-11),'List of tables'!$A$4:$G$998,6,FALSE))</f>
        <v>All households with one family and no others (Couple and Lone parent families)</v>
      </c>
      <c r="E162" s="59">
        <f>IF(ISNA(VLOOKUP((ROW(E162)-11),'List of tables'!$A$4:$G$998,7,FALSE))," ",VLOOKUP((ROW(E162)-11),'List of tables'!$A$4:$G$998,7,FALSE))</f>
        <v>42180</v>
      </c>
      <c r="F162" s="28" t="str">
        <f t="shared" si="2"/>
        <v>Download file (ODS, 37 KB)</v>
      </c>
      <c r="H162" s="12" t="str">
        <f>IF(ISNA(VLOOKUP((ROW(H162)-11),'List of tables'!$A$4:$I$998,9,FALSE))," ",VLOOKUP((ROW(H162)-11),'List of tables'!$A$4:$I$998,9,FALSE))</f>
        <v>https://datavis.nisra.gov.uk/census/2011/census-2011-commissioned-table-ct0153ni.ods</v>
      </c>
      <c r="I162" s="12" t="str">
        <f>IF(ISNA(VLOOKUP((ROW(I162)-11),'List of tables'!$A$4:$I$998,8,FALSE))," ",VLOOKUP((ROW(I162)-11),'List of tables'!$A$4:$I$998,8,FALSE))</f>
        <v>Download file (ODS, 37 KB)</v>
      </c>
    </row>
    <row r="163" spans="1:9" ht="31" customHeight="1">
      <c r="A163" s="31" t="str">
        <f>IF(ISNA(VLOOKUP((ROW(A163)-11),'List of tables'!$A$4:$G$998,2,FALSE))," ",VLOOKUP((ROW(A163)-11),'List of tables'!$A$4:$G$998,2,FALSE))</f>
        <v>CT0154NI</v>
      </c>
      <c r="B163" s="10" t="str">
        <f>IF(ISNA(VLOOKUP((ROW(B163)-11),'List of tables'!$A$4:$G$998,3,FALSE))," ",VLOOKUP((ROW(B163)-11),'List of tables'!$A$4:$G$998,3,FALSE))</f>
        <v>Economic Activity by Age by Sex</v>
      </c>
      <c r="C163" s="10" t="str">
        <f>IF(ISNA(VLOOKUP((ROW(C163)-11),'List of tables'!$A$4:$G$998,5,FALSE))," ",VLOOKUP((ROW(C163)-11),'List of tables'!$A$4:$G$998,5,FALSE))</f>
        <v>Super Output Area, Northern Ireland</v>
      </c>
      <c r="D163" s="10" t="str">
        <f>IF(ISNA(VLOOKUP((ROW(D163)-11),'List of tables'!$A$4:$G$998,6,FALSE))," ",VLOOKUP((ROW(D163)-11),'List of tables'!$A$4:$G$998,6,FALSE))</f>
        <v>All usual residents in households</v>
      </c>
      <c r="E163" s="59">
        <f>IF(ISNA(VLOOKUP((ROW(E163)-11),'List of tables'!$A$4:$G$998,7,FALSE))," ",VLOOKUP((ROW(E163)-11),'List of tables'!$A$4:$G$998,7,FALSE))</f>
        <v>42215</v>
      </c>
      <c r="F163" s="28" t="str">
        <f t="shared" si="2"/>
        <v>Download file (ODS, 129 KB)</v>
      </c>
      <c r="H163" s="12" t="str">
        <f>IF(ISNA(VLOOKUP((ROW(H163)-11),'List of tables'!$A$4:$I$998,9,FALSE))," ",VLOOKUP((ROW(H163)-11),'List of tables'!$A$4:$I$998,9,FALSE))</f>
        <v>https://datavis.nisra.gov.uk/census/2011/census-2011-commissioned-table-ct0154ni.ods</v>
      </c>
      <c r="I163" s="12" t="str">
        <f>IF(ISNA(VLOOKUP((ROW(I163)-11),'List of tables'!$A$4:$I$998,8,FALSE))," ",VLOOKUP((ROW(I163)-11),'List of tables'!$A$4:$I$998,8,FALSE))</f>
        <v>Download file (ODS, 129 KB)</v>
      </c>
    </row>
    <row r="164" spans="1:9" ht="46.5">
      <c r="A164" s="31" t="str">
        <f>IF(ISNA(VLOOKUP((ROW(A164)-11),'List of tables'!$A$4:$G$998,2,FALSE))," ",VLOOKUP((ROW(A164)-11),'List of tables'!$A$4:$G$998,2,FALSE))</f>
        <v>CT0155NI</v>
      </c>
      <c r="B164" s="10" t="str">
        <f>IF(ISNA(VLOOKUP((ROW(B164)-11),'List of tables'!$A$4:$G$998,3,FALSE))," ",VLOOKUP((ROW(B164)-11),'List of tables'!$A$4:$G$998,3,FALSE))</f>
        <v>Economic Activity by Household Size by Age by Sex</v>
      </c>
      <c r="C164" s="10" t="str">
        <f>IF(ISNA(VLOOKUP((ROW(C164)-11),'List of tables'!$A$4:$G$998,5,FALSE))," ",VLOOKUP((ROW(C164)-11),'List of tables'!$A$4:$G$998,5,FALSE))</f>
        <v>Local Government District, Local Government District (2014), Northern Ireland</v>
      </c>
      <c r="D164" s="10" t="str">
        <f>IF(ISNA(VLOOKUP((ROW(D164)-11),'List of tables'!$A$4:$G$998,6,FALSE))," ",VLOOKUP((ROW(D164)-11),'List of tables'!$A$4:$G$998,6,FALSE))</f>
        <v>All usual residents aged 16 and over in households</v>
      </c>
      <c r="E164" s="59">
        <f>IF(ISNA(VLOOKUP((ROW(E164)-11),'List of tables'!$A$4:$G$998,7,FALSE))," ",VLOOKUP((ROW(E164)-11),'List of tables'!$A$4:$G$998,7,FALSE))</f>
        <v>42215</v>
      </c>
      <c r="F164" s="28" t="str">
        <f t="shared" si="2"/>
        <v>Download file (ODS, 34 KB)</v>
      </c>
      <c r="H164" s="12" t="str">
        <f>IF(ISNA(VLOOKUP((ROW(H164)-11),'List of tables'!$A$4:$I$998,9,FALSE))," ",VLOOKUP((ROW(H164)-11),'List of tables'!$A$4:$I$998,9,FALSE))</f>
        <v>https://datavis.nisra.gov.uk/census/2011/census-2011-commissioned-table-ct0155ni.ods</v>
      </c>
      <c r="I164" s="12" t="str">
        <f>IF(ISNA(VLOOKUP((ROW(I164)-11),'List of tables'!$A$4:$I$998,8,FALSE))," ",VLOOKUP((ROW(I164)-11),'List of tables'!$A$4:$I$998,8,FALSE))</f>
        <v>Download file (ODS, 34 KB)</v>
      </c>
    </row>
    <row r="165" spans="1:9" ht="31" customHeight="1">
      <c r="A165" s="31" t="str">
        <f>IF(ISNA(VLOOKUP((ROW(A165)-11),'List of tables'!$A$4:$G$998,2,FALSE))," ",VLOOKUP((ROW(A165)-11),'List of tables'!$A$4:$G$998,2,FALSE))</f>
        <v>CT0156NI</v>
      </c>
      <c r="B165" s="10" t="str">
        <f>IF(ISNA(VLOOKUP((ROW(B165)-11),'List of tables'!$A$4:$G$998,3,FALSE))," ",VLOOKUP((ROW(B165)-11),'List of tables'!$A$4:$G$998,3,FALSE))</f>
        <v>Ethnic Group by Age by Sex</v>
      </c>
      <c r="C165" s="10" t="str">
        <f>IF(ISNA(VLOOKUP((ROW(C165)-11),'List of tables'!$A$4:$G$998,5,FALSE))," ",VLOOKUP((ROW(C165)-11),'List of tables'!$A$4:$G$998,5,FALSE))</f>
        <v>Local Government District (2014)</v>
      </c>
      <c r="D165" s="10" t="str">
        <f>IF(ISNA(VLOOKUP((ROW(D165)-11),'List of tables'!$A$4:$G$998,6,FALSE))," ",VLOOKUP((ROW(D165)-11),'List of tables'!$A$4:$G$998,6,FALSE))</f>
        <v>All usual residents</v>
      </c>
      <c r="E165" s="59">
        <f>IF(ISNA(VLOOKUP((ROW(E165)-11),'List of tables'!$A$4:$G$998,7,FALSE))," ",VLOOKUP((ROW(E165)-11),'List of tables'!$A$4:$G$998,7,FALSE))</f>
        <v>42215</v>
      </c>
      <c r="F165" s="28" t="str">
        <f t="shared" si="2"/>
        <v>Download file (ODS, 80 KB)</v>
      </c>
      <c r="H165" s="12" t="str">
        <f>IF(ISNA(VLOOKUP((ROW(H165)-11),'List of tables'!$A$4:$I$998,9,FALSE))," ",VLOOKUP((ROW(H165)-11),'List of tables'!$A$4:$I$998,9,FALSE))</f>
        <v>https://datavis.nisra.gov.uk/census/2011/census-2011-commissioned-table-ct0156ni.ods</v>
      </c>
      <c r="I165" s="12" t="str">
        <f>IF(ISNA(VLOOKUP((ROW(I165)-11),'List of tables'!$A$4:$I$998,8,FALSE))," ",VLOOKUP((ROW(I165)-11),'List of tables'!$A$4:$I$998,8,FALSE))</f>
        <v>Download file (ODS, 80 KB)</v>
      </c>
    </row>
    <row r="166" spans="1:9" ht="31" customHeight="1">
      <c r="A166" s="31" t="str">
        <f>IF(ISNA(VLOOKUP((ROW(A166)-11),'List of tables'!$A$4:$G$998,2,FALSE))," ",VLOOKUP((ROW(A166)-11),'List of tables'!$A$4:$G$998,2,FALSE))</f>
        <v>CT0157NI</v>
      </c>
      <c r="B166" s="10" t="str">
        <f>IF(ISNA(VLOOKUP((ROW(B166)-11),'List of tables'!$A$4:$G$998,3,FALSE))," ",VLOOKUP((ROW(B166)-11),'List of tables'!$A$4:$G$998,3,FALSE))</f>
        <v>Main Language by Age by Sex</v>
      </c>
      <c r="C166" s="10" t="str">
        <f>IF(ISNA(VLOOKUP((ROW(C166)-11),'List of tables'!$A$4:$G$998,5,FALSE))," ",VLOOKUP((ROW(C166)-11),'List of tables'!$A$4:$G$998,5,FALSE))</f>
        <v>Local Government District (2014)</v>
      </c>
      <c r="D166" s="10" t="str">
        <f>IF(ISNA(VLOOKUP((ROW(D166)-11),'List of tables'!$A$4:$G$998,6,FALSE))," ",VLOOKUP((ROW(D166)-11),'List of tables'!$A$4:$G$998,6,FALSE))</f>
        <v>All usual residents aged 3 and over</v>
      </c>
      <c r="E166" s="59">
        <f>IF(ISNA(VLOOKUP((ROW(E166)-11),'List of tables'!$A$4:$G$998,7,FALSE))," ",VLOOKUP((ROW(E166)-11),'List of tables'!$A$4:$G$998,7,FALSE))</f>
        <v>42215</v>
      </c>
      <c r="F166" s="28" t="str">
        <f t="shared" si="2"/>
        <v>Download file (ODS, 58 KB)</v>
      </c>
      <c r="H166" s="12" t="str">
        <f>IF(ISNA(VLOOKUP((ROW(H166)-11),'List of tables'!$A$4:$I$998,9,FALSE))," ",VLOOKUP((ROW(H166)-11),'List of tables'!$A$4:$I$998,9,FALSE))</f>
        <v>https://datavis.nisra.gov.uk/census/2011/census-2011-commissioned-table-ct0157ni.ods</v>
      </c>
      <c r="I166" s="12" t="str">
        <f>IF(ISNA(VLOOKUP((ROW(I166)-11),'List of tables'!$A$4:$I$998,8,FALSE))," ",VLOOKUP((ROW(I166)-11),'List of tables'!$A$4:$I$998,8,FALSE))</f>
        <v>Download file (ODS, 58 KB)</v>
      </c>
    </row>
    <row r="167" spans="1:9" ht="31" customHeight="1">
      <c r="A167" s="31" t="str">
        <f>IF(ISNA(VLOOKUP((ROW(A167)-11),'List of tables'!$A$4:$G$998,2,FALSE))," ",VLOOKUP((ROW(A167)-11),'List of tables'!$A$4:$G$998,2,FALSE))</f>
        <v>CT0158NI</v>
      </c>
      <c r="B167" s="10" t="str">
        <f>IF(ISNA(VLOOKUP((ROW(B167)-11),'List of tables'!$A$4:$G$998,3,FALSE))," ",VLOOKUP((ROW(B167)-11),'List of tables'!$A$4:$G$998,3,FALSE))</f>
        <v>Long-Term Health Problem or Disability by Age</v>
      </c>
      <c r="C167" s="10" t="str">
        <f>IF(ISNA(VLOOKUP((ROW(C167)-11),'List of tables'!$A$4:$G$998,5,FALSE))," ",VLOOKUP((ROW(C167)-11),'List of tables'!$A$4:$G$998,5,FALSE))</f>
        <v>Belfast Local Government District (2014)</v>
      </c>
      <c r="D167" s="10" t="str">
        <f>IF(ISNA(VLOOKUP((ROW(D167)-11),'List of tables'!$A$4:$G$998,6,FALSE))," ",VLOOKUP((ROW(D167)-11),'List of tables'!$A$4:$G$998,6,FALSE))</f>
        <v>All usual residents in households</v>
      </c>
      <c r="E167" s="59">
        <f>IF(ISNA(VLOOKUP((ROW(E167)-11),'List of tables'!$A$4:$G$998,7,FALSE))," ",VLOOKUP((ROW(E167)-11),'List of tables'!$A$4:$G$998,7,FALSE))</f>
        <v>42215</v>
      </c>
      <c r="F167" s="28" t="str">
        <f t="shared" si="2"/>
        <v>Download file (ODS, 25 KB)</v>
      </c>
      <c r="H167" s="12" t="str">
        <f>IF(ISNA(VLOOKUP((ROW(H167)-11),'List of tables'!$A$4:$I$998,9,FALSE))," ",VLOOKUP((ROW(H167)-11),'List of tables'!$A$4:$I$998,9,FALSE))</f>
        <v>https://datavis.nisra.gov.uk/census/2011/census-2011-commissioned-table-ct0158ni.ods</v>
      </c>
      <c r="I167" s="12" t="str">
        <f>IF(ISNA(VLOOKUP((ROW(I167)-11),'List of tables'!$A$4:$I$998,8,FALSE))," ",VLOOKUP((ROW(I167)-11),'List of tables'!$A$4:$I$998,8,FALSE))</f>
        <v>Download file (ODS, 25 KB)</v>
      </c>
    </row>
    <row r="168" spans="1:9" ht="31" customHeight="1">
      <c r="A168" s="31" t="str">
        <f>IF(ISNA(VLOOKUP((ROW(A168)-11),'List of tables'!$A$4:$G$998,2,FALSE))," ",VLOOKUP((ROW(A168)-11),'List of tables'!$A$4:$G$998,2,FALSE))</f>
        <v>CT0159NI</v>
      </c>
      <c r="B168" s="10" t="str">
        <f>IF(ISNA(VLOOKUP((ROW(B168)-11),'List of tables'!$A$4:$G$998,3,FALSE))," ",VLOOKUP((ROW(B168)-11),'List of tables'!$A$4:$G$998,3,FALSE))</f>
        <v>Selected Country of Birth by Age by Sex</v>
      </c>
      <c r="C168" s="10" t="str">
        <f>IF(ISNA(VLOOKUP((ROW(C168)-11),'List of tables'!$A$4:$G$998,5,FALSE))," ",VLOOKUP((ROW(C168)-11),'List of tables'!$A$4:$G$998,5,FALSE))</f>
        <v>Northern Ireland</v>
      </c>
      <c r="D168" s="10" t="str">
        <f>IF(ISNA(VLOOKUP((ROW(D168)-11),'List of tables'!$A$4:$G$998,6,FALSE))," ",VLOOKUP((ROW(D168)-11),'List of tables'!$A$4:$G$998,6,FALSE))</f>
        <v>All usual residents with selected countries of birth</v>
      </c>
      <c r="E168" s="59">
        <f>IF(ISNA(VLOOKUP((ROW(E168)-11),'List of tables'!$A$4:$G$998,7,FALSE))," ",VLOOKUP((ROW(E168)-11),'List of tables'!$A$4:$G$998,7,FALSE))</f>
        <v>42215</v>
      </c>
      <c r="F168" s="28" t="str">
        <f t="shared" si="2"/>
        <v>Download file (ODS, 26 KB)</v>
      </c>
      <c r="H168" s="12" t="str">
        <f>IF(ISNA(VLOOKUP((ROW(H168)-11),'List of tables'!$A$4:$I$998,9,FALSE))," ",VLOOKUP((ROW(H168)-11),'List of tables'!$A$4:$I$998,9,FALSE))</f>
        <v>https://datavis.nisra.gov.uk/census/2011/census-2011-commissioned-table-ct0159ni.ods</v>
      </c>
      <c r="I168" s="12" t="str">
        <f>IF(ISNA(VLOOKUP((ROW(I168)-11),'List of tables'!$A$4:$I$998,8,FALSE))," ",VLOOKUP((ROW(I168)-11),'List of tables'!$A$4:$I$998,8,FALSE))</f>
        <v>Download file (ODS, 26 KB)</v>
      </c>
    </row>
    <row r="169" spans="1:9" ht="31" customHeight="1">
      <c r="A169" s="31" t="str">
        <f>IF(ISNA(VLOOKUP((ROW(A169)-11),'List of tables'!$A$4:$G$998,2,FALSE))," ",VLOOKUP((ROW(A169)-11),'List of tables'!$A$4:$G$998,2,FALSE))</f>
        <v>CT0160NI</v>
      </c>
      <c r="B169" s="10" t="str">
        <f>IF(ISNA(VLOOKUP((ROW(B169)-11),'List of tables'!$A$4:$G$998,3,FALSE))," ",VLOOKUP((ROW(B169)-11),'List of tables'!$A$4:$G$998,3,FALSE))</f>
        <v>Selected Country of Birth by Age by Sex</v>
      </c>
      <c r="C169" s="10" t="str">
        <f>IF(ISNA(VLOOKUP((ROW(C169)-11),'List of tables'!$A$4:$G$998,5,FALSE))," ",VLOOKUP((ROW(C169)-11),'List of tables'!$A$4:$G$998,5,FALSE))</f>
        <v>Local Government District, Northern Ireland</v>
      </c>
      <c r="D169" s="10" t="str">
        <f>IF(ISNA(VLOOKUP((ROW(D169)-11),'List of tables'!$A$4:$G$998,6,FALSE))," ",VLOOKUP((ROW(D169)-11),'List of tables'!$A$4:$G$998,6,FALSE))</f>
        <v>All female usual residents with selected countries of birth</v>
      </c>
      <c r="E169" s="59">
        <f>IF(ISNA(VLOOKUP((ROW(E169)-11),'List of tables'!$A$4:$G$998,7,FALSE))," ",VLOOKUP((ROW(E169)-11),'List of tables'!$A$4:$G$998,7,FALSE))</f>
        <v>42215</v>
      </c>
      <c r="F169" s="28" t="str">
        <f t="shared" si="2"/>
        <v>Download file (ODS, 28 KB)</v>
      </c>
      <c r="H169" s="12" t="str">
        <f>IF(ISNA(VLOOKUP((ROW(H169)-11),'List of tables'!$A$4:$I$998,9,FALSE))," ",VLOOKUP((ROW(H169)-11),'List of tables'!$A$4:$I$998,9,FALSE))</f>
        <v>https://datavis.nisra.gov.uk/census/2011/census-2011-commissioned-table-ct0160ni.ods</v>
      </c>
      <c r="I169" s="12" t="str">
        <f>IF(ISNA(VLOOKUP((ROW(I169)-11),'List of tables'!$A$4:$I$998,8,FALSE))," ",VLOOKUP((ROW(I169)-11),'List of tables'!$A$4:$I$998,8,FALSE))</f>
        <v>Download file (ODS, 28 KB)</v>
      </c>
    </row>
    <row r="170" spans="1:9" ht="31" customHeight="1">
      <c r="A170" s="31" t="str">
        <f>IF(ISNA(VLOOKUP((ROW(A170)-11),'List of tables'!$A$4:$G$998,2,FALSE))," ",VLOOKUP((ROW(A170)-11),'List of tables'!$A$4:$G$998,2,FALSE))</f>
        <v>CT0161NI</v>
      </c>
      <c r="B170" s="10" t="str">
        <f>IF(ISNA(VLOOKUP((ROW(B170)-11),'List of tables'!$A$4:$G$998,3,FALSE))," ",VLOOKUP((ROW(B170)-11),'List of tables'!$A$4:$G$998,3,FALSE))</f>
        <v>Family Status of Children aged 7 in Families</v>
      </c>
      <c r="C170" s="10" t="str">
        <f>IF(ISNA(VLOOKUP((ROW(C170)-11),'List of tables'!$A$4:$G$998,5,FALSE))," ",VLOOKUP((ROW(C170)-11),'List of tables'!$A$4:$G$998,5,FALSE))</f>
        <v>Local Government District (2014), Northern Ireland</v>
      </c>
      <c r="D170" s="10" t="str">
        <f>IF(ISNA(VLOOKUP((ROW(D170)-11),'List of tables'!$A$4:$G$998,6,FALSE))," ",VLOOKUP((ROW(D170)-11),'List of tables'!$A$4:$G$998,6,FALSE))</f>
        <v>All children aged 7 in families</v>
      </c>
      <c r="E170" s="59">
        <f>IF(ISNA(VLOOKUP((ROW(E170)-11),'List of tables'!$A$4:$G$998,7,FALSE))," ",VLOOKUP((ROW(E170)-11),'List of tables'!$A$4:$G$998,7,FALSE))</f>
        <v>42215</v>
      </c>
      <c r="F170" s="28" t="str">
        <f t="shared" si="2"/>
        <v>Download file (ODS, 30 KB)</v>
      </c>
      <c r="H170" s="12" t="str">
        <f>IF(ISNA(VLOOKUP((ROW(H170)-11),'List of tables'!$A$4:$I$998,9,FALSE))," ",VLOOKUP((ROW(H170)-11),'List of tables'!$A$4:$I$998,9,FALSE))</f>
        <v>https://datavis.nisra.gov.uk/census/2011/census-2011-commissioned-table-ct0161ni.ods</v>
      </c>
      <c r="I170" s="12" t="str">
        <f>IF(ISNA(VLOOKUP((ROW(I170)-11),'List of tables'!$A$4:$I$998,8,FALSE))," ",VLOOKUP((ROW(I170)-11),'List of tables'!$A$4:$I$998,8,FALSE))</f>
        <v>Download file (ODS, 30 KB)</v>
      </c>
    </row>
    <row r="171" spans="1:9" ht="31" customHeight="1">
      <c r="A171" s="31" t="str">
        <f>IF(ISNA(VLOOKUP((ROW(A171)-11),'List of tables'!$A$4:$G$998,2,FALSE))," ",VLOOKUP((ROW(A171)-11),'List of tables'!$A$4:$G$998,2,FALSE))</f>
        <v>CT0162NI</v>
      </c>
      <c r="B171" s="10" t="str">
        <f>IF(ISNA(VLOOKUP((ROW(B171)-11),'List of tables'!$A$4:$G$998,3,FALSE))," ",VLOOKUP((ROW(B171)-11),'List of tables'!$A$4:$G$998,3,FALSE))</f>
        <v>Provision of Unpaid Care by Age by Sex</v>
      </c>
      <c r="C171" s="10" t="str">
        <f>IF(ISNA(VLOOKUP((ROW(C171)-11),'List of tables'!$A$4:$G$998,5,FALSE))," ",VLOOKUP((ROW(C171)-11),'List of tables'!$A$4:$G$998,5,FALSE))</f>
        <v>Local Government District, Northern Ireland</v>
      </c>
      <c r="D171" s="10" t="str">
        <f>IF(ISNA(VLOOKUP((ROW(D171)-11),'List of tables'!$A$4:$G$998,6,FALSE))," ",VLOOKUP((ROW(D171)-11),'List of tables'!$A$4:$G$998,6,FALSE))</f>
        <v>All usual residents</v>
      </c>
      <c r="E171" s="59">
        <f>IF(ISNA(VLOOKUP((ROW(E171)-11),'List of tables'!$A$4:$G$998,7,FALSE))," ",VLOOKUP((ROW(E171)-11),'List of tables'!$A$4:$G$998,7,FALSE))</f>
        <v>42215</v>
      </c>
      <c r="F171" s="28" t="str">
        <f t="shared" si="2"/>
        <v>Download file (ODS, 52 KB)</v>
      </c>
      <c r="H171" s="12" t="str">
        <f>IF(ISNA(VLOOKUP((ROW(H171)-11),'List of tables'!$A$4:$I$998,9,FALSE))," ",VLOOKUP((ROW(H171)-11),'List of tables'!$A$4:$I$998,9,FALSE))</f>
        <v>https://datavis.nisra.gov.uk/census/2011/census-2011-commissioned-table-ct0162ni.ods</v>
      </c>
      <c r="I171" s="12" t="str">
        <f>IF(ISNA(VLOOKUP((ROW(I171)-11),'List of tables'!$A$4:$I$998,8,FALSE))," ",VLOOKUP((ROW(I171)-11),'List of tables'!$A$4:$I$998,8,FALSE))</f>
        <v>Download file (ODS, 52 KB)</v>
      </c>
    </row>
    <row r="172" spans="1:9" ht="31" customHeight="1">
      <c r="A172" s="31" t="str">
        <f>IF(ISNA(VLOOKUP((ROW(A172)-11),'List of tables'!$A$4:$G$998,2,FALSE))," ",VLOOKUP((ROW(A172)-11),'List of tables'!$A$4:$G$998,2,FALSE))</f>
        <v>CT0163NI</v>
      </c>
      <c r="B172" s="10" t="str">
        <f>IF(ISNA(VLOOKUP((ROW(B172)-11),'List of tables'!$A$4:$G$998,3,FALSE))," ",VLOOKUP((ROW(B172)-11),'List of tables'!$A$4:$G$998,3,FALSE))</f>
        <v>Provision of Unpaid Care by Age by Sex</v>
      </c>
      <c r="C172" s="10" t="str">
        <f>IF(ISNA(VLOOKUP((ROW(C172)-11),'List of tables'!$A$4:$G$998,5,FALSE))," ",VLOOKUP((ROW(C172)-11),'List of tables'!$A$4:$G$998,5,FALSE))</f>
        <v>Assembly Area, Health and Social Care Trust, Northern Ireland</v>
      </c>
      <c r="D172" s="10" t="str">
        <f>IF(ISNA(VLOOKUP((ROW(D172)-11),'List of tables'!$A$4:$G$998,6,FALSE))," ",VLOOKUP((ROW(D172)-11),'List of tables'!$A$4:$G$998,6,FALSE))</f>
        <v>All usual residents</v>
      </c>
      <c r="E172" s="59">
        <f>IF(ISNA(VLOOKUP((ROW(E172)-11),'List of tables'!$A$4:$G$998,7,FALSE))," ",VLOOKUP((ROW(E172)-11),'List of tables'!$A$4:$G$998,7,FALSE))</f>
        <v>42215</v>
      </c>
      <c r="F172" s="28" t="str">
        <f t="shared" si="2"/>
        <v>Download file (ODS, 53 KB)</v>
      </c>
      <c r="H172" s="12" t="str">
        <f>IF(ISNA(VLOOKUP((ROW(H172)-11),'List of tables'!$A$4:$I$998,9,FALSE))," ",VLOOKUP((ROW(H172)-11),'List of tables'!$A$4:$I$998,9,FALSE))</f>
        <v>https://datavis.nisra.gov.uk/census/2011/census-2011-commissioned-table-ct0163ni.ods</v>
      </c>
      <c r="I172" s="12" t="str">
        <f>IF(ISNA(VLOOKUP((ROW(I172)-11),'List of tables'!$A$4:$I$998,8,FALSE))," ",VLOOKUP((ROW(I172)-11),'List of tables'!$A$4:$I$998,8,FALSE))</f>
        <v>Download file (ODS, 53 KB)</v>
      </c>
    </row>
    <row r="173" spans="1:9" ht="31" customHeight="1">
      <c r="A173" s="31" t="str">
        <f>IF(ISNA(VLOOKUP((ROW(A173)-11),'List of tables'!$A$4:$G$998,2,FALSE))," ",VLOOKUP((ROW(A173)-11),'List of tables'!$A$4:$G$998,2,FALSE))</f>
        <v>CT0164NI</v>
      </c>
      <c r="B173" s="10" t="str">
        <f>IF(ISNA(VLOOKUP((ROW(B173)-11),'List of tables'!$A$4:$G$998,3,FALSE))," ",VLOOKUP((ROW(B173)-11),'List of tables'!$A$4:$G$998,3,FALSE))</f>
        <v>Family Composition by Age of Family Reference Person (FRP)</v>
      </c>
      <c r="C173" s="10" t="str">
        <f>IF(ISNA(VLOOKUP((ROW(C173)-11),'List of tables'!$A$4:$G$998,5,FALSE))," ",VLOOKUP((ROW(C173)-11),'List of tables'!$A$4:$G$998,5,FALSE))</f>
        <v>Local Government District, Northern Ireland</v>
      </c>
      <c r="D173" s="10" t="str">
        <f>IF(ISNA(VLOOKUP((ROW(D173)-11),'List of tables'!$A$4:$G$998,6,FALSE))," ",VLOOKUP((ROW(D173)-11),'List of tables'!$A$4:$G$998,6,FALSE))</f>
        <v>All families</v>
      </c>
      <c r="E173" s="59">
        <f>IF(ISNA(VLOOKUP((ROW(E173)-11),'List of tables'!$A$4:$G$998,7,FALSE))," ",VLOOKUP((ROW(E173)-11),'List of tables'!$A$4:$G$998,7,FALSE))</f>
        <v>42292</v>
      </c>
      <c r="F173" s="28" t="str">
        <f t="shared" si="2"/>
        <v>Download file (ODS, 43 KB)</v>
      </c>
      <c r="H173" s="12" t="str">
        <f>IF(ISNA(VLOOKUP((ROW(H173)-11),'List of tables'!$A$4:$I$998,9,FALSE))," ",VLOOKUP((ROW(H173)-11),'List of tables'!$A$4:$I$998,9,FALSE))</f>
        <v>https://datavis.nisra.gov.uk/census/2011/census-2011-commissioned-table-ct0164ni.ods</v>
      </c>
      <c r="I173" s="12" t="str">
        <f>IF(ISNA(VLOOKUP((ROW(I173)-11),'List of tables'!$A$4:$I$998,8,FALSE))," ",VLOOKUP((ROW(I173)-11),'List of tables'!$A$4:$I$998,8,FALSE))</f>
        <v>Download file (ODS, 43 KB)</v>
      </c>
    </row>
    <row r="174" spans="1:9" ht="31" customHeight="1">
      <c r="A174" s="31" t="str">
        <f>IF(ISNA(VLOOKUP((ROW(A174)-11),'List of tables'!$A$4:$G$998,2,FALSE))," ",VLOOKUP((ROW(A174)-11),'List of tables'!$A$4:$G$998,2,FALSE))</f>
        <v>CT0165NI</v>
      </c>
      <c r="B174" s="10" t="str">
        <f>IF(ISNA(VLOOKUP((ROW(B174)-11),'List of tables'!$A$4:$G$998,3,FALSE))," ",VLOOKUP((ROW(B174)-11),'List of tables'!$A$4:$G$998,3,FALSE))</f>
        <v>Economic Activity by Age by Sex</v>
      </c>
      <c r="C174" s="10" t="str">
        <f>IF(ISNA(VLOOKUP((ROW(C174)-11),'List of tables'!$A$4:$G$998,5,FALSE))," ",VLOOKUP((ROW(C174)-11),'List of tables'!$A$4:$G$998,5,FALSE))</f>
        <v>Super Output Area, Northern Ireland</v>
      </c>
      <c r="D174" s="10" t="str">
        <f>IF(ISNA(VLOOKUP((ROW(D174)-11),'List of tables'!$A$4:$G$998,6,FALSE))," ",VLOOKUP((ROW(D174)-11),'List of tables'!$A$4:$G$998,6,FALSE))</f>
        <v>All usual residents</v>
      </c>
      <c r="E174" s="59">
        <f>IF(ISNA(VLOOKUP((ROW(E174)-11),'List of tables'!$A$4:$G$998,7,FALSE))," ",VLOOKUP((ROW(E174)-11),'List of tables'!$A$4:$G$998,7,FALSE))</f>
        <v>42215</v>
      </c>
      <c r="F174" s="28" t="str">
        <f t="shared" si="2"/>
        <v>Download file (ODS, 128 KB)</v>
      </c>
      <c r="H174" s="12" t="str">
        <f>IF(ISNA(VLOOKUP((ROW(H174)-11),'List of tables'!$A$4:$I$998,9,FALSE))," ",VLOOKUP((ROW(H174)-11),'List of tables'!$A$4:$I$998,9,FALSE))</f>
        <v>https://datavis.nisra.gov.uk/census/2011/census-2011-commissioned-table-ct0165ni.ods</v>
      </c>
      <c r="I174" s="12" t="str">
        <f>IF(ISNA(VLOOKUP((ROW(I174)-11),'List of tables'!$A$4:$I$998,8,FALSE))," ",VLOOKUP((ROW(I174)-11),'List of tables'!$A$4:$I$998,8,FALSE))</f>
        <v>Download file (ODS, 128 KB)</v>
      </c>
    </row>
    <row r="175" spans="1:9" ht="31" customHeight="1">
      <c r="A175" s="31" t="str">
        <f>IF(ISNA(VLOOKUP((ROW(A175)-11),'List of tables'!$A$4:$G$998,2,FALSE))," ",VLOOKUP((ROW(A175)-11),'List of tables'!$A$4:$G$998,2,FALSE))</f>
        <v>CT0166NI</v>
      </c>
      <c r="B175" s="10" t="str">
        <f>IF(ISNA(VLOOKUP((ROW(B175)-11),'List of tables'!$A$4:$G$998,3,FALSE))," ",VLOOKUP((ROW(B175)-11),'List of tables'!$A$4:$G$998,3,FALSE))</f>
        <v>Economic Activity by Age by Sex</v>
      </c>
      <c r="C175" s="10" t="str">
        <f>IF(ISNA(VLOOKUP((ROW(C175)-11),'List of tables'!$A$4:$G$998,5,FALSE))," ",VLOOKUP((ROW(C175)-11),'List of tables'!$A$4:$G$998,5,FALSE))</f>
        <v>Electoral Ward, Northern Ireland</v>
      </c>
      <c r="D175" s="10" t="str">
        <f>IF(ISNA(VLOOKUP((ROW(D175)-11),'List of tables'!$A$4:$G$998,6,FALSE))," ",VLOOKUP((ROW(D175)-11),'List of tables'!$A$4:$G$998,6,FALSE))</f>
        <v>All usual residents</v>
      </c>
      <c r="E175" s="59">
        <f>IF(ISNA(VLOOKUP((ROW(E175)-11),'List of tables'!$A$4:$G$998,7,FALSE))," ",VLOOKUP((ROW(E175)-11),'List of tables'!$A$4:$G$998,7,FALSE))</f>
        <v>42215</v>
      </c>
      <c r="F175" s="28" t="str">
        <f t="shared" si="2"/>
        <v>Download file (ODS, 95 KB)</v>
      </c>
      <c r="H175" s="12" t="str">
        <f>IF(ISNA(VLOOKUP((ROW(H175)-11),'List of tables'!$A$4:$I$998,9,FALSE))," ",VLOOKUP((ROW(H175)-11),'List of tables'!$A$4:$I$998,9,FALSE))</f>
        <v>https://datavis.nisra.gov.uk/census/2011/census-2011-commissioned-table-ct0166ni.ods</v>
      </c>
      <c r="I175" s="12" t="str">
        <f>IF(ISNA(VLOOKUP((ROW(I175)-11),'List of tables'!$A$4:$I$998,8,FALSE))," ",VLOOKUP((ROW(I175)-11),'List of tables'!$A$4:$I$998,8,FALSE))</f>
        <v>Download file (ODS, 95 KB)</v>
      </c>
    </row>
    <row r="176" spans="1:9" ht="31" customHeight="1">
      <c r="A176" s="31" t="str">
        <f>IF(ISNA(VLOOKUP((ROW(A176)-11),'List of tables'!$A$4:$G$998,2,FALSE))," ",VLOOKUP((ROW(A176)-11),'List of tables'!$A$4:$G$998,2,FALSE))</f>
        <v>CT0167NI</v>
      </c>
      <c r="B176" s="10" t="str">
        <f>IF(ISNA(VLOOKUP((ROW(B176)-11),'List of tables'!$A$4:$G$998,3,FALSE))," ",VLOOKUP((ROW(B176)-11),'List of tables'!$A$4:$G$998,3,FALSE))</f>
        <v>Usually Resident Population by Four Broad Age Bands by Sex</v>
      </c>
      <c r="C176" s="10" t="str">
        <f>IF(ISNA(VLOOKUP((ROW(C176)-11),'List of tables'!$A$4:$G$998,5,FALSE))," ",VLOOKUP((ROW(C176)-11),'List of tables'!$A$4:$G$998,5,FALSE))</f>
        <v>District Electoral Area (2014)</v>
      </c>
      <c r="D176" s="10" t="str">
        <f>IF(ISNA(VLOOKUP((ROW(D176)-11),'List of tables'!$A$4:$G$998,6,FALSE))," ",VLOOKUP((ROW(D176)-11),'List of tables'!$A$4:$G$998,6,FALSE))</f>
        <v>All usual residents</v>
      </c>
      <c r="E176" s="59">
        <f>IF(ISNA(VLOOKUP((ROW(E176)-11),'List of tables'!$A$4:$G$998,7,FALSE))," ",VLOOKUP((ROW(E176)-11),'List of tables'!$A$4:$G$998,7,FALSE))</f>
        <v>42215</v>
      </c>
      <c r="F176" s="28" t="str">
        <f t="shared" si="2"/>
        <v>Download file (ODS, 27 KB)</v>
      </c>
      <c r="H176" s="12" t="str">
        <f>IF(ISNA(VLOOKUP((ROW(H176)-11),'List of tables'!$A$4:$I$998,9,FALSE))," ",VLOOKUP((ROW(H176)-11),'List of tables'!$A$4:$I$998,9,FALSE))</f>
        <v>https://datavis.nisra.gov.uk/census/2011/census-2011-commissioned-table-ct0167ni.ods</v>
      </c>
      <c r="I176" s="12" t="str">
        <f>IF(ISNA(VLOOKUP((ROW(I176)-11),'List of tables'!$A$4:$I$998,8,FALSE))," ",VLOOKUP((ROW(I176)-11),'List of tables'!$A$4:$I$998,8,FALSE))</f>
        <v>Download file (ODS, 27 KB)</v>
      </c>
    </row>
    <row r="177" spans="1:9" ht="31" customHeight="1">
      <c r="A177" s="31" t="str">
        <f>IF(ISNA(VLOOKUP((ROW(A177)-11),'List of tables'!$A$4:$G$998,2,FALSE))," ",VLOOKUP((ROW(A177)-11),'List of tables'!$A$4:$G$998,2,FALSE))</f>
        <v>CT0168NI</v>
      </c>
      <c r="B177" s="10" t="str">
        <f>IF(ISNA(VLOOKUP((ROW(B177)-11),'List of tables'!$A$4:$G$998,3,FALSE))," ",VLOOKUP((ROW(B177)-11),'List of tables'!$A$4:$G$998,3,FALSE))</f>
        <v>Occupied Households</v>
      </c>
      <c r="C177" s="10" t="str">
        <f>IF(ISNA(VLOOKUP((ROW(C177)-11),'List of tables'!$A$4:$G$998,5,FALSE))," ",VLOOKUP((ROW(C177)-11),'List of tables'!$A$4:$G$998,5,FALSE))</f>
        <v>District Electoral Area (2014)</v>
      </c>
      <c r="D177" s="10" t="str">
        <f>IF(ISNA(VLOOKUP((ROW(D177)-11),'List of tables'!$A$4:$G$998,6,FALSE))," ",VLOOKUP((ROW(D177)-11),'List of tables'!$A$4:$G$998,6,FALSE))</f>
        <v>All occupied households</v>
      </c>
      <c r="E177" s="59">
        <f>IF(ISNA(VLOOKUP((ROW(E177)-11),'List of tables'!$A$4:$G$998,7,FALSE))," ",VLOOKUP((ROW(E177)-11),'List of tables'!$A$4:$G$998,7,FALSE))</f>
        <v>42215</v>
      </c>
      <c r="F177" s="28" t="str">
        <f t="shared" si="2"/>
        <v>Download file (ODS, 12 KB)</v>
      </c>
      <c r="H177" s="12" t="str">
        <f>IF(ISNA(VLOOKUP((ROW(H177)-11),'List of tables'!$A$4:$I$998,9,FALSE))," ",VLOOKUP((ROW(H177)-11),'List of tables'!$A$4:$I$998,9,FALSE))</f>
        <v>https://datavis.nisra.gov.uk/census/2011/census-2011-commissioned-table-ct0168ni.ods</v>
      </c>
      <c r="I177" s="12" t="str">
        <f>IF(ISNA(VLOOKUP((ROW(I177)-11),'List of tables'!$A$4:$I$998,8,FALSE))," ",VLOOKUP((ROW(I177)-11),'List of tables'!$A$4:$I$998,8,FALSE))</f>
        <v>Download file (ODS, 12 KB)</v>
      </c>
    </row>
    <row r="178" spans="1:9" ht="46.5">
      <c r="A178" s="31" t="str">
        <f>IF(ISNA(VLOOKUP((ROW(A178)-11),'List of tables'!$A$4:$G$998,2,FALSE))," ",VLOOKUP((ROW(A178)-11),'List of tables'!$A$4:$G$998,2,FALSE))</f>
        <v>CT0169NI</v>
      </c>
      <c r="B178" s="10" t="str">
        <f>IF(ISNA(VLOOKUP((ROW(B178)-11),'List of tables'!$A$4:$G$998,3,FALSE))," ",VLOOKUP((ROW(B178)-11),'List of tables'!$A$4:$G$998,3,FALSE))</f>
        <v>Employment Status by Sex (Workplace Population)</v>
      </c>
      <c r="C178" s="10" t="str">
        <f>IF(ISNA(VLOOKUP((ROW(C178)-11),'List of tables'!$A$4:$G$998,5,FALSE))," ",VLOOKUP((ROW(C178)-11),'List of tables'!$A$4:$G$998,5,FALSE))</f>
        <v>Electoral Ward</v>
      </c>
      <c r="D178" s="10" t="str">
        <f>IF(ISNA(VLOOKUP((ROW(D178)-11),'List of tables'!$A$4:$G$998,6,FALSE))," ",VLOOKUP((ROW(D178)-11),'List of tables'!$A$4:$G$998,6,FALSE))</f>
        <v>All usual residents aged 16 to 74 (excluding students) in employment and currently working in the area</v>
      </c>
      <c r="E178" s="59">
        <f>IF(ISNA(VLOOKUP((ROW(E178)-11),'List of tables'!$A$4:$G$998,7,FALSE))," ",VLOOKUP((ROW(E178)-11),'List of tables'!$A$4:$G$998,7,FALSE))</f>
        <v>42292</v>
      </c>
      <c r="F178" s="28" t="str">
        <f t="shared" si="2"/>
        <v>Download file (ODS, 51 KB)</v>
      </c>
      <c r="H178" s="12" t="str">
        <f>IF(ISNA(VLOOKUP((ROW(H178)-11),'List of tables'!$A$4:$I$998,9,FALSE))," ",VLOOKUP((ROW(H178)-11),'List of tables'!$A$4:$I$998,9,FALSE))</f>
        <v>https://datavis.nisra.gov.uk/census/2011/census-2011-commissioned-table-ct0169ni.ods</v>
      </c>
      <c r="I178" s="12" t="str">
        <f>IF(ISNA(VLOOKUP((ROW(I178)-11),'List of tables'!$A$4:$I$998,8,FALSE))," ",VLOOKUP((ROW(I178)-11),'List of tables'!$A$4:$I$998,8,FALSE))</f>
        <v>Download file (ODS, 51 KB)</v>
      </c>
    </row>
    <row r="179" spans="1:9" ht="46.5">
      <c r="A179" s="31" t="str">
        <f>IF(ISNA(VLOOKUP((ROW(A179)-11),'List of tables'!$A$4:$G$998,2,FALSE))," ",VLOOKUP((ROW(A179)-11),'List of tables'!$A$4:$G$998,2,FALSE))</f>
        <v>CT0170NI</v>
      </c>
      <c r="B179" s="10" t="str">
        <f>IF(ISNA(VLOOKUP((ROW(B179)-11),'List of tables'!$A$4:$G$998,3,FALSE))," ",VLOOKUP((ROW(B179)-11),'List of tables'!$A$4:$G$998,3,FALSE))</f>
        <v>Employment Status by Sex (Workplace Population)</v>
      </c>
      <c r="C179" s="10" t="str">
        <f>IF(ISNA(VLOOKUP((ROW(C179)-11),'List of tables'!$A$4:$G$998,5,FALSE))," ",VLOOKUP((ROW(C179)-11),'List of tables'!$A$4:$G$998,5,FALSE))</f>
        <v>Super Output Area</v>
      </c>
      <c r="D179" s="10" t="str">
        <f>IF(ISNA(VLOOKUP((ROW(D179)-11),'List of tables'!$A$4:$G$998,6,FALSE))," ",VLOOKUP((ROW(D179)-11),'List of tables'!$A$4:$G$998,6,FALSE))</f>
        <v>All usual residents aged 16 to 74 (excluding students) in employment and currently working in the area</v>
      </c>
      <c r="E179" s="59">
        <f>IF(ISNA(VLOOKUP((ROW(E179)-11),'List of tables'!$A$4:$G$998,7,FALSE))," ",VLOOKUP((ROW(E179)-11),'List of tables'!$A$4:$G$998,7,FALSE))</f>
        <v>42292</v>
      </c>
      <c r="F179" s="28" t="str">
        <f t="shared" si="2"/>
        <v>Download file (ODS, 63 KB)</v>
      </c>
      <c r="H179" s="12" t="str">
        <f>IF(ISNA(VLOOKUP((ROW(H179)-11),'List of tables'!$A$4:$I$998,9,FALSE))," ",VLOOKUP((ROW(H179)-11),'List of tables'!$A$4:$I$998,9,FALSE))</f>
        <v>https://datavis.nisra.gov.uk/census/2011/census-2011-commissioned-table-ct0170ni.ods</v>
      </c>
      <c r="I179" s="12" t="str">
        <f>IF(ISNA(VLOOKUP((ROW(I179)-11),'List of tables'!$A$4:$I$998,8,FALSE))," ",VLOOKUP((ROW(I179)-11),'List of tables'!$A$4:$I$998,8,FALSE))</f>
        <v>Download file (ODS, 63 KB)</v>
      </c>
    </row>
    <row r="180" spans="1:9" ht="31" customHeight="1">
      <c r="A180" s="31" t="str">
        <f>IF(ISNA(VLOOKUP((ROW(A180)-11),'List of tables'!$A$4:$G$998,2,FALSE))," ",VLOOKUP((ROW(A180)-11),'List of tables'!$A$4:$G$998,2,FALSE))</f>
        <v>CT0171NI</v>
      </c>
      <c r="B180" s="10" t="str">
        <f>IF(ISNA(VLOOKUP((ROW(B180)-11),'List of tables'!$A$4:$G$998,3,FALSE))," ",VLOOKUP((ROW(B180)-11),'List of tables'!$A$4:$G$998,3,FALSE))</f>
        <v>General Health by Age by Sex (Medical and Care Type Communal Establishments)</v>
      </c>
      <c r="C180" s="10" t="str">
        <f>IF(ISNA(VLOOKUP((ROW(C180)-11),'List of tables'!$A$4:$G$998,5,FALSE))," ",VLOOKUP((ROW(C180)-11),'List of tables'!$A$4:$G$998,5,FALSE))</f>
        <v>Northern Ireland</v>
      </c>
      <c r="D180" s="10" t="str">
        <f>IF(ISNA(VLOOKUP((ROW(D180)-11),'List of tables'!$A$4:$G$998,6,FALSE))," ",VLOOKUP((ROW(D180)-11),'List of tables'!$A$4:$G$998,6,FALSE))</f>
        <v>All usual residents in medical and care type communal establishments</v>
      </c>
      <c r="E180" s="59">
        <f>IF(ISNA(VLOOKUP((ROW(E180)-11),'List of tables'!$A$4:$G$998,7,FALSE))," ",VLOOKUP((ROW(E180)-11),'List of tables'!$A$4:$G$998,7,FALSE))</f>
        <v>42292</v>
      </c>
      <c r="F180" s="28" t="str">
        <f t="shared" si="2"/>
        <v>Download file (ODS, 25 KB)</v>
      </c>
      <c r="H180" s="12" t="str">
        <f>IF(ISNA(VLOOKUP((ROW(H180)-11),'List of tables'!$A$4:$I$998,9,FALSE))," ",VLOOKUP((ROW(H180)-11),'List of tables'!$A$4:$I$998,9,FALSE))</f>
        <v>https://datavis.nisra.gov.uk/census/2011/census-2011-commissioned-table-ct0171ni.ods</v>
      </c>
      <c r="I180" s="12" t="str">
        <f>IF(ISNA(VLOOKUP((ROW(I180)-11),'List of tables'!$A$4:$I$998,8,FALSE))," ",VLOOKUP((ROW(I180)-11),'List of tables'!$A$4:$I$998,8,FALSE))</f>
        <v>Download file (ODS, 25 KB)</v>
      </c>
    </row>
    <row r="181" spans="1:9" ht="31" customHeight="1">
      <c r="A181" s="31" t="str">
        <f>IF(ISNA(VLOOKUP((ROW(A181)-11),'List of tables'!$A$4:$G$998,2,FALSE))," ",VLOOKUP((ROW(A181)-11),'List of tables'!$A$4:$G$998,2,FALSE))</f>
        <v>CT0172NI</v>
      </c>
      <c r="B181" s="10" t="str">
        <f>IF(ISNA(VLOOKUP((ROW(B181)-11),'List of tables'!$A$4:$G$998,3,FALSE))," ",VLOOKUP((ROW(B181)-11),'List of tables'!$A$4:$G$998,3,FALSE))</f>
        <v>Long-Term Health Problem or Disability by Age by Sex (Medical and Care Type Communal Establishments)</v>
      </c>
      <c r="C181" s="10" t="str">
        <f>IF(ISNA(VLOOKUP((ROW(C181)-11),'List of tables'!$A$4:$G$998,5,FALSE))," ",VLOOKUP((ROW(C181)-11),'List of tables'!$A$4:$G$998,5,FALSE))</f>
        <v>Northern Ireland</v>
      </c>
      <c r="D181" s="10" t="str">
        <f>IF(ISNA(VLOOKUP((ROW(D181)-11),'List of tables'!$A$4:$G$998,6,FALSE))," ",VLOOKUP((ROW(D181)-11),'List of tables'!$A$4:$G$998,6,FALSE))</f>
        <v>All usual residents in medical and care type communal establishments</v>
      </c>
      <c r="E181" s="59">
        <f>IF(ISNA(VLOOKUP((ROW(E181)-11),'List of tables'!$A$4:$G$998,7,FALSE))," ",VLOOKUP((ROW(E181)-11),'List of tables'!$A$4:$G$998,7,FALSE))</f>
        <v>42292</v>
      </c>
      <c r="F181" s="28" t="str">
        <f t="shared" si="2"/>
        <v>Download file (ODS, 25 KB)</v>
      </c>
      <c r="H181" s="12" t="str">
        <f>IF(ISNA(VLOOKUP((ROW(H181)-11),'List of tables'!$A$4:$I$998,9,FALSE))," ",VLOOKUP((ROW(H181)-11),'List of tables'!$A$4:$I$998,9,FALSE))</f>
        <v>https://datavis.nisra.gov.uk/census/2011/census-2011-commissioned-table-ct0172ni.ods</v>
      </c>
      <c r="I181" s="12" t="str">
        <f>IF(ISNA(VLOOKUP((ROW(I181)-11),'List of tables'!$A$4:$I$998,8,FALSE))," ",VLOOKUP((ROW(I181)-11),'List of tables'!$A$4:$I$998,8,FALSE))</f>
        <v>Download file (ODS, 25 KB)</v>
      </c>
    </row>
    <row r="182" spans="1:9" ht="31" customHeight="1">
      <c r="A182" s="31" t="str">
        <f>IF(ISNA(VLOOKUP((ROW(A182)-11),'List of tables'!$A$4:$G$998,2,FALSE))," ",VLOOKUP((ROW(A182)-11),'List of tables'!$A$4:$G$998,2,FALSE))</f>
        <v>CT0173NI</v>
      </c>
      <c r="B182" s="10" t="str">
        <f>IF(ISNA(VLOOKUP((ROW(B182)-11),'List of tables'!$A$4:$G$998,3,FALSE))," ",VLOOKUP((ROW(B182)-11),'List of tables'!$A$4:$G$998,3,FALSE))</f>
        <v>Country of Birth by Ethnic Group by Age by Sex</v>
      </c>
      <c r="C182" s="10" t="str">
        <f>IF(ISNA(VLOOKUP((ROW(C182)-11),'List of tables'!$A$4:$G$998,5,FALSE))," ",VLOOKUP((ROW(C182)-11),'List of tables'!$A$4:$G$998,5,FALSE))</f>
        <v>Local Government District</v>
      </c>
      <c r="D182" s="10" t="str">
        <f>IF(ISNA(VLOOKUP((ROW(D182)-11),'List of tables'!$A$4:$G$998,6,FALSE))," ",VLOOKUP((ROW(D182)-11),'List of tables'!$A$4:$G$998,6,FALSE))</f>
        <v>All usual residents</v>
      </c>
      <c r="E182" s="59">
        <f>IF(ISNA(VLOOKUP((ROW(E182)-11),'List of tables'!$A$4:$G$998,7,FALSE))," ",VLOOKUP((ROW(E182)-11),'List of tables'!$A$4:$G$998,7,FALSE))</f>
        <v>42292</v>
      </c>
      <c r="F182" s="28" t="str">
        <f t="shared" si="2"/>
        <v>Download file (ODS, 258 KB)</v>
      </c>
      <c r="H182" s="12" t="str">
        <f>IF(ISNA(VLOOKUP((ROW(H182)-11),'List of tables'!$A$4:$I$998,9,FALSE))," ",VLOOKUP((ROW(H182)-11),'List of tables'!$A$4:$I$998,9,FALSE))</f>
        <v>https://datavis.nisra.gov.uk/census/2011/census-2011-commissioned-table-ct0173ni.ods</v>
      </c>
      <c r="I182" s="12" t="str">
        <f>IF(ISNA(VLOOKUP((ROW(I182)-11),'List of tables'!$A$4:$I$998,8,FALSE))," ",VLOOKUP((ROW(I182)-11),'List of tables'!$A$4:$I$998,8,FALSE))</f>
        <v>Download file (ODS, 258 KB)</v>
      </c>
    </row>
    <row r="183" spans="1:9" ht="31" customHeight="1">
      <c r="A183" s="31" t="str">
        <f>IF(ISNA(VLOOKUP((ROW(A183)-11),'List of tables'!$A$4:$G$998,2,FALSE))," ",VLOOKUP((ROW(A183)-11),'List of tables'!$A$4:$G$998,2,FALSE))</f>
        <v>CT0174NI</v>
      </c>
      <c r="B183" s="10" t="str">
        <f>IF(ISNA(VLOOKUP((ROW(B183)-11),'List of tables'!$A$4:$G$998,3,FALSE))," ",VLOOKUP((ROW(B183)-11),'List of tables'!$A$4:$G$998,3,FALSE))</f>
        <v>Industry by Hours Worked by Sex</v>
      </c>
      <c r="C183" s="10" t="str">
        <f>IF(ISNA(VLOOKUP((ROW(C183)-11),'List of tables'!$A$4:$G$998,5,FALSE))," ",VLOOKUP((ROW(C183)-11),'List of tables'!$A$4:$G$998,5,FALSE))</f>
        <v>Northern Ireland</v>
      </c>
      <c r="D183" s="10" t="str">
        <f>IF(ISNA(VLOOKUP((ROW(D183)-11),'List of tables'!$A$4:$G$998,6,FALSE))," ",VLOOKUP((ROW(D183)-11),'List of tables'!$A$4:$G$998,6,FALSE))</f>
        <v>All usual residents aged 16 to 74 in employment</v>
      </c>
      <c r="E183" s="59">
        <f>IF(ISNA(VLOOKUP((ROW(E183)-11),'List of tables'!$A$4:$G$998,7,FALSE))," ",VLOOKUP((ROW(E183)-11),'List of tables'!$A$4:$G$998,7,FALSE))</f>
        <v>42292</v>
      </c>
      <c r="F183" s="28" t="str">
        <f t="shared" si="2"/>
        <v>Download file (ODS, 36 KB)</v>
      </c>
      <c r="H183" s="12" t="str">
        <f>IF(ISNA(VLOOKUP((ROW(H183)-11),'List of tables'!$A$4:$I$998,9,FALSE))," ",VLOOKUP((ROW(H183)-11),'List of tables'!$A$4:$I$998,9,FALSE))</f>
        <v>https://datavis.nisra.gov.uk/census/2011/census-2011-commissioned-table-ct0174ni.ods</v>
      </c>
      <c r="I183" s="12" t="str">
        <f>IF(ISNA(VLOOKUP((ROW(I183)-11),'List of tables'!$A$4:$I$998,8,FALSE))," ",VLOOKUP((ROW(I183)-11),'List of tables'!$A$4:$I$998,8,FALSE))</f>
        <v>Download file (ODS, 36 KB)</v>
      </c>
    </row>
    <row r="184" spans="1:9" ht="31" customHeight="1">
      <c r="A184" s="31" t="str">
        <f>IF(ISNA(VLOOKUP((ROW(A184)-11),'List of tables'!$A$4:$G$998,2,FALSE))," ",VLOOKUP((ROW(A184)-11),'List of tables'!$A$4:$G$998,2,FALSE))</f>
        <v>CT0175NI</v>
      </c>
      <c r="B184" s="10" t="str">
        <f>IF(ISNA(VLOOKUP((ROW(B184)-11),'List of tables'!$A$4:$G$998,3,FALSE))," ",VLOOKUP((ROW(B184)-11),'List of tables'!$A$4:$G$998,3,FALSE))</f>
        <v>Number of Single Earner Married Couple Families by Age of Single Earner</v>
      </c>
      <c r="C184" s="10" t="str">
        <f>IF(ISNA(VLOOKUP((ROW(C184)-11),'List of tables'!$A$4:$G$998,5,FALSE))," ",VLOOKUP((ROW(C184)-11),'List of tables'!$A$4:$G$998,5,FALSE))</f>
        <v>Assembly Area, Northern Ireland</v>
      </c>
      <c r="D184" s="10" t="str">
        <f>IF(ISNA(VLOOKUP((ROW(D184)-11),'List of tables'!$A$4:$G$998,6,FALSE))," ",VLOOKUP((ROW(D184)-11),'List of tables'!$A$4:$G$998,6,FALSE))</f>
        <v>Single earner married couple families</v>
      </c>
      <c r="E184" s="59">
        <f>IF(ISNA(VLOOKUP((ROW(E184)-11),'List of tables'!$A$4:$G$998,7,FALSE))," ",VLOOKUP((ROW(E184)-11),'List of tables'!$A$4:$G$998,7,FALSE))</f>
        <v>42292</v>
      </c>
      <c r="F184" s="28" t="str">
        <f t="shared" si="2"/>
        <v>Download file (ODS, 26 KB)</v>
      </c>
      <c r="H184" s="12" t="str">
        <f>IF(ISNA(VLOOKUP((ROW(H184)-11),'List of tables'!$A$4:$I$998,9,FALSE))," ",VLOOKUP((ROW(H184)-11),'List of tables'!$A$4:$I$998,9,FALSE))</f>
        <v>https://datavis.nisra.gov.uk/census/2011/census-2011-commissioned-table-ct0175ni.ods</v>
      </c>
      <c r="I184" s="12" t="str">
        <f>IF(ISNA(VLOOKUP((ROW(I184)-11),'List of tables'!$A$4:$I$998,8,FALSE))," ",VLOOKUP((ROW(I184)-11),'List of tables'!$A$4:$I$998,8,FALSE))</f>
        <v>Download file (ODS, 26 KB)</v>
      </c>
    </row>
    <row r="185" spans="1:9" ht="31" customHeight="1">
      <c r="A185" s="31" t="str">
        <f>IF(ISNA(VLOOKUP((ROW(A185)-11),'List of tables'!$A$4:$G$998,2,FALSE))," ",VLOOKUP((ROW(A185)-11),'List of tables'!$A$4:$G$998,2,FALSE))</f>
        <v>CT0176NI</v>
      </c>
      <c r="B185" s="10" t="str">
        <f>IF(ISNA(VLOOKUP((ROW(B185)-11),'List of tables'!$A$4:$G$998,3,FALSE))," ",VLOOKUP((ROW(B185)-11),'List of tables'!$A$4:$G$998,3,FALSE))</f>
        <v>Theme Table on Working Age Households</v>
      </c>
      <c r="C185" s="10" t="str">
        <f>IF(ISNA(VLOOKUP((ROW(C185)-11),'List of tables'!$A$4:$G$998,5,FALSE))," ",VLOOKUP((ROW(C185)-11),'List of tables'!$A$4:$G$998,5,FALSE))</f>
        <v>Assembly Area, Northern Ireland</v>
      </c>
      <c r="D185" s="10" t="str">
        <f>IF(ISNA(VLOOKUP((ROW(D185)-11),'List of tables'!$A$4:$G$998,6,FALSE))," ",VLOOKUP((ROW(D185)-11),'List of tables'!$A$4:$G$998,6,FALSE))</f>
        <v>All households</v>
      </c>
      <c r="E185" s="59">
        <f>IF(ISNA(VLOOKUP((ROW(E185)-11),'List of tables'!$A$4:$G$998,7,FALSE))," ",VLOOKUP((ROW(E185)-11),'List of tables'!$A$4:$G$998,7,FALSE))</f>
        <v>42292</v>
      </c>
      <c r="F185" s="28" t="str">
        <f t="shared" si="2"/>
        <v>Download file (ODS, 32 KB)</v>
      </c>
      <c r="H185" s="12" t="str">
        <f>IF(ISNA(VLOOKUP((ROW(H185)-11),'List of tables'!$A$4:$I$998,9,FALSE))," ",VLOOKUP((ROW(H185)-11),'List of tables'!$A$4:$I$998,9,FALSE))</f>
        <v>https://datavis.nisra.gov.uk/census/2011/census-2011-commissioned-table-ct0176ni.ods</v>
      </c>
      <c r="I185" s="12" t="str">
        <f>IF(ISNA(VLOOKUP((ROW(I185)-11),'List of tables'!$A$4:$I$998,8,FALSE))," ",VLOOKUP((ROW(I185)-11),'List of tables'!$A$4:$I$998,8,FALSE))</f>
        <v>Download file (ODS, 32 KB)</v>
      </c>
    </row>
    <row r="186" spans="1:9" ht="31" customHeight="1">
      <c r="A186" s="31" t="str">
        <f>IF(ISNA(VLOOKUP((ROW(A186)-11),'List of tables'!$A$4:$G$998,2,FALSE))," ",VLOOKUP((ROW(A186)-11),'List of tables'!$A$4:$G$998,2,FALSE))</f>
        <v>CT0177NI</v>
      </c>
      <c r="B186" s="10" t="str">
        <f>IF(ISNA(VLOOKUP((ROW(B186)-11),'List of tables'!$A$4:$G$998,3,FALSE))," ",VLOOKUP((ROW(B186)-11),'List of tables'!$A$4:$G$998,3,FALSE))</f>
        <v>Working Age Households by Combined Economic Activity Status</v>
      </c>
      <c r="C186" s="10" t="str">
        <f>IF(ISNA(VLOOKUP((ROW(C186)-11),'List of tables'!$A$4:$G$998,5,FALSE))," ",VLOOKUP((ROW(C186)-11),'List of tables'!$A$4:$G$998,5,FALSE))</f>
        <v>Assembly Area, Northern Ireland</v>
      </c>
      <c r="D186" s="10" t="str">
        <f>IF(ISNA(VLOOKUP((ROW(D186)-11),'List of tables'!$A$4:$G$998,6,FALSE))," ",VLOOKUP((ROW(D186)-11),'List of tables'!$A$4:$G$998,6,FALSE))</f>
        <v>All households with at least one person aged 16 to 64</v>
      </c>
      <c r="E186" s="59">
        <f>IF(ISNA(VLOOKUP((ROW(E186)-11),'List of tables'!$A$4:$G$998,7,FALSE))," ",VLOOKUP((ROW(E186)-11),'List of tables'!$A$4:$G$998,7,FALSE))</f>
        <v>42292</v>
      </c>
      <c r="F186" s="28" t="str">
        <f t="shared" si="2"/>
        <v>Download file (ODS, 26 KB)</v>
      </c>
      <c r="H186" s="12" t="str">
        <f>IF(ISNA(VLOOKUP((ROW(H186)-11),'List of tables'!$A$4:$I$998,9,FALSE))," ",VLOOKUP((ROW(H186)-11),'List of tables'!$A$4:$I$998,9,FALSE))</f>
        <v>https://datavis.nisra.gov.uk/census/2011/census-2011-commissioned-table-ct0177ni.ods</v>
      </c>
      <c r="I186" s="12" t="str">
        <f>IF(ISNA(VLOOKUP((ROW(I186)-11),'List of tables'!$A$4:$I$998,8,FALSE))," ",VLOOKUP((ROW(I186)-11),'List of tables'!$A$4:$I$998,8,FALSE))</f>
        <v>Download file (ODS, 26 KB)</v>
      </c>
    </row>
    <row r="187" spans="1:9" ht="31" customHeight="1">
      <c r="A187" s="31" t="str">
        <f>IF(ISNA(VLOOKUP((ROW(A187)-11),'List of tables'!$A$4:$G$998,2,FALSE))," ",VLOOKUP((ROW(A187)-11),'List of tables'!$A$4:$G$998,2,FALSE))</f>
        <v>CT0178NI</v>
      </c>
      <c r="B187" s="10" t="str">
        <f>IF(ISNA(VLOOKUP((ROW(B187)-11),'List of tables'!$A$4:$G$998,3,FALSE))," ",VLOOKUP((ROW(B187)-11),'List of tables'!$A$4:$G$998,3,FALSE))</f>
        <v>Usual Residents in Households by Age</v>
      </c>
      <c r="C187" s="10" t="str">
        <f>IF(ISNA(VLOOKUP((ROW(C187)-11),'List of tables'!$A$4:$G$998,5,FALSE))," ",VLOOKUP((ROW(C187)-11),'List of tables'!$A$4:$G$998,5,FALSE))</f>
        <v>Local Government District (2014), Assembly Area, Northern Ireland</v>
      </c>
      <c r="D187" s="10" t="str">
        <f>IF(ISNA(VLOOKUP((ROW(D187)-11),'List of tables'!$A$4:$G$998,6,FALSE))," ",VLOOKUP((ROW(D187)-11),'List of tables'!$A$4:$G$998,6,FALSE))</f>
        <v>All usual residents in households</v>
      </c>
      <c r="E187" s="59">
        <f>IF(ISNA(VLOOKUP((ROW(E187)-11),'List of tables'!$A$4:$G$998,7,FALSE))," ",VLOOKUP((ROW(E187)-11),'List of tables'!$A$4:$G$998,7,FALSE))</f>
        <v>42292</v>
      </c>
      <c r="F187" s="28" t="str">
        <f t="shared" si="2"/>
        <v>Download file (ODS, 30 KB)</v>
      </c>
      <c r="H187" s="12" t="str">
        <f>IF(ISNA(VLOOKUP((ROW(H187)-11),'List of tables'!$A$4:$I$998,9,FALSE))," ",VLOOKUP((ROW(H187)-11),'List of tables'!$A$4:$I$998,9,FALSE))</f>
        <v>https://datavis.nisra.gov.uk/census/2011/census-2011-commissioned-table-ct0178ni.ods</v>
      </c>
      <c r="I187" s="12" t="str">
        <f>IF(ISNA(VLOOKUP((ROW(I187)-11),'List of tables'!$A$4:$I$998,8,FALSE))," ",VLOOKUP((ROW(I187)-11),'List of tables'!$A$4:$I$998,8,FALSE))</f>
        <v>Download file (ODS, 30 KB)</v>
      </c>
    </row>
    <row r="188" spans="1:9" ht="31" customHeight="1">
      <c r="A188" s="31" t="str">
        <f>IF(ISNA(VLOOKUP((ROW(A188)-11),'List of tables'!$A$4:$G$998,2,FALSE))," ",VLOOKUP((ROW(A188)-11),'List of tables'!$A$4:$G$998,2,FALSE))</f>
        <v>CT0179NI</v>
      </c>
      <c r="B188" s="10" t="str">
        <f>IF(ISNA(VLOOKUP((ROW(B188)-11),'List of tables'!$A$4:$G$998,3,FALSE))," ",VLOOKUP((ROW(B188)-11),'List of tables'!$A$4:$G$998,3,FALSE))</f>
        <v>Usual Residents in Households aged 16 and over by Sex</v>
      </c>
      <c r="C188" s="10" t="str">
        <f>IF(ISNA(VLOOKUP((ROW(C188)-11),'List of tables'!$A$4:$G$998,5,FALSE))," ",VLOOKUP((ROW(C188)-11),'List of tables'!$A$4:$G$998,5,FALSE))</f>
        <v>Local Government District (2014), Assembly Area, Northern Ireland</v>
      </c>
      <c r="D188" s="10" t="str">
        <f>IF(ISNA(VLOOKUP((ROW(D188)-11),'List of tables'!$A$4:$G$998,6,FALSE))," ",VLOOKUP((ROW(D188)-11),'List of tables'!$A$4:$G$998,6,FALSE))</f>
        <v>All usual residents in households aged 16 and over</v>
      </c>
      <c r="E188" s="59">
        <f>IF(ISNA(VLOOKUP((ROW(E188)-11),'List of tables'!$A$4:$G$998,7,FALSE))," ",VLOOKUP((ROW(E188)-11),'List of tables'!$A$4:$G$998,7,FALSE))</f>
        <v>42292</v>
      </c>
      <c r="F188" s="28" t="str">
        <f t="shared" si="2"/>
        <v>Download file (ODS, 26 KB)</v>
      </c>
      <c r="H188" s="12" t="str">
        <f>IF(ISNA(VLOOKUP((ROW(H188)-11),'List of tables'!$A$4:$I$998,9,FALSE))," ",VLOOKUP((ROW(H188)-11),'List of tables'!$A$4:$I$998,9,FALSE))</f>
        <v>https://datavis.nisra.gov.uk/census/2011/census-2011-commissioned-table-ct0179ni.ods</v>
      </c>
      <c r="I188" s="12" t="str">
        <f>IF(ISNA(VLOOKUP((ROW(I188)-11),'List of tables'!$A$4:$I$998,8,FALSE))," ",VLOOKUP((ROW(I188)-11),'List of tables'!$A$4:$I$998,8,FALSE))</f>
        <v>Download file (ODS, 26 KB)</v>
      </c>
    </row>
    <row r="189" spans="1:9" ht="31" customHeight="1">
      <c r="A189" s="31" t="str">
        <f>IF(ISNA(VLOOKUP((ROW(A189)-11),'List of tables'!$A$4:$G$998,2,FALSE))," ",VLOOKUP((ROW(A189)-11),'List of tables'!$A$4:$G$998,2,FALSE))</f>
        <v>CT0180NI</v>
      </c>
      <c r="B189" s="10" t="str">
        <f>IF(ISNA(VLOOKUP((ROW(B189)-11),'List of tables'!$A$4:$G$998,3,FALSE))," ",VLOOKUP((ROW(B189)-11),'List of tables'!$A$4:$G$998,3,FALSE))</f>
        <v>Usual Residents in Households aged 16 and over by Age by Sex</v>
      </c>
      <c r="C189" s="10" t="str">
        <f>IF(ISNA(VLOOKUP((ROW(C189)-11),'List of tables'!$A$4:$G$998,5,FALSE))," ",VLOOKUP((ROW(C189)-11),'List of tables'!$A$4:$G$998,5,FALSE))</f>
        <v>Local Government District (2014), Assembly Area, Northern Ireland</v>
      </c>
      <c r="D189" s="10" t="str">
        <f>IF(ISNA(VLOOKUP((ROW(D189)-11),'List of tables'!$A$4:$G$998,6,FALSE))," ",VLOOKUP((ROW(D189)-11),'List of tables'!$A$4:$G$998,6,FALSE))</f>
        <v>All usual residents in households aged 16 and over</v>
      </c>
      <c r="E189" s="59">
        <f>IF(ISNA(VLOOKUP((ROW(E189)-11),'List of tables'!$A$4:$G$998,7,FALSE))," ",VLOOKUP((ROW(E189)-11),'List of tables'!$A$4:$G$998,7,FALSE))</f>
        <v>42292</v>
      </c>
      <c r="F189" s="28" t="str">
        <f t="shared" si="2"/>
        <v>Download file (Zip, 68 KB)</v>
      </c>
      <c r="H189" s="12" t="str">
        <f>IF(ISNA(VLOOKUP((ROW(H189)-11),'List of tables'!$A$4:$I$998,9,FALSE))," ",VLOOKUP((ROW(H189)-11),'List of tables'!$A$4:$I$998,9,FALSE))</f>
        <v>https://datavis.nisra.gov.uk/census/2011/census-2011-commissioned-table-ct0180ni.zip</v>
      </c>
      <c r="I189" s="12" t="str">
        <f>IF(ISNA(VLOOKUP((ROW(I189)-11),'List of tables'!$A$4:$I$998,8,FALSE))," ",VLOOKUP((ROW(I189)-11),'List of tables'!$A$4:$I$998,8,FALSE))</f>
        <v>Download file (Zip, 68 KB)</v>
      </c>
    </row>
    <row r="190" spans="1:9" ht="31" customHeight="1">
      <c r="A190" s="31" t="str">
        <f>IF(ISNA(VLOOKUP((ROW(A190)-11),'List of tables'!$A$4:$G$998,2,FALSE))," ",VLOOKUP((ROW(A190)-11),'List of tables'!$A$4:$G$998,2,FALSE))</f>
        <v>CT0181NI</v>
      </c>
      <c r="B190" s="10" t="str">
        <f>IF(ISNA(VLOOKUP((ROW(B190)-11),'List of tables'!$A$4:$G$998,3,FALSE))," ",VLOOKUP((ROW(B190)-11),'List of tables'!$A$4:$G$998,3,FALSE))</f>
        <v>Ethnic Group of Usual Residents in Households aged 16 and over</v>
      </c>
      <c r="C190" s="10" t="str">
        <f>IF(ISNA(VLOOKUP((ROW(C190)-11),'List of tables'!$A$4:$G$998,5,FALSE))," ",VLOOKUP((ROW(C190)-11),'List of tables'!$A$4:$G$998,5,FALSE))</f>
        <v>Local Government District (2014), Assembly Area, Northern Ireland</v>
      </c>
      <c r="D190" s="10" t="str">
        <f>IF(ISNA(VLOOKUP((ROW(D190)-11),'List of tables'!$A$4:$G$998,6,FALSE))," ",VLOOKUP((ROW(D190)-11),'List of tables'!$A$4:$G$998,6,FALSE))</f>
        <v>All usual residents in households aged 16 and over</v>
      </c>
      <c r="E190" s="59">
        <f>IF(ISNA(VLOOKUP((ROW(E190)-11),'List of tables'!$A$4:$G$998,7,FALSE))," ",VLOOKUP((ROW(E190)-11),'List of tables'!$A$4:$G$998,7,FALSE))</f>
        <v>42292</v>
      </c>
      <c r="F190" s="28" t="str">
        <f t="shared" si="2"/>
        <v>Download file (ODS, 26 KB)</v>
      </c>
      <c r="H190" s="12" t="str">
        <f>IF(ISNA(VLOOKUP((ROW(H190)-11),'List of tables'!$A$4:$I$998,9,FALSE))," ",VLOOKUP((ROW(H190)-11),'List of tables'!$A$4:$I$998,9,FALSE))</f>
        <v>https://datavis.nisra.gov.uk/census/2011/census-2011-commissioned-table-ct0181ni.ods</v>
      </c>
      <c r="I190" s="12" t="str">
        <f>IF(ISNA(VLOOKUP((ROW(I190)-11),'List of tables'!$A$4:$I$998,8,FALSE))," ",VLOOKUP((ROW(I190)-11),'List of tables'!$A$4:$I$998,8,FALSE))</f>
        <v>Download file (ODS, 26 KB)</v>
      </c>
    </row>
    <row r="191" spans="1:9" ht="31" customHeight="1">
      <c r="A191" s="31" t="str">
        <f>IF(ISNA(VLOOKUP((ROW(A191)-11),'List of tables'!$A$4:$G$998,2,FALSE))," ",VLOOKUP((ROW(A191)-11),'List of tables'!$A$4:$G$998,2,FALSE))</f>
        <v>CT0182NI</v>
      </c>
      <c r="B191" s="10" t="str">
        <f>IF(ISNA(VLOOKUP((ROW(B191)-11),'List of tables'!$A$4:$G$998,3,FALSE))," ",VLOOKUP((ROW(B191)-11),'List of tables'!$A$4:$G$998,3,FALSE))</f>
        <v>Economic Activity of Usual Residents in Households aged 16 to 64</v>
      </c>
      <c r="C191" s="10" t="str">
        <f>IF(ISNA(VLOOKUP((ROW(C191)-11),'List of tables'!$A$4:$G$998,5,FALSE))," ",VLOOKUP((ROW(C191)-11),'List of tables'!$A$4:$G$998,5,FALSE))</f>
        <v>Local Government District (2014), Assembly Area, Northern Ireland</v>
      </c>
      <c r="D191" s="10" t="str">
        <f>IF(ISNA(VLOOKUP((ROW(D191)-11),'List of tables'!$A$4:$G$998,6,FALSE))," ",VLOOKUP((ROW(D191)-11),'List of tables'!$A$4:$G$998,6,FALSE))</f>
        <v>All usual residents in households aged 16 and over</v>
      </c>
      <c r="E191" s="59">
        <f>IF(ISNA(VLOOKUP((ROW(E191)-11),'List of tables'!$A$4:$G$998,7,FALSE))," ",VLOOKUP((ROW(E191)-11),'List of tables'!$A$4:$G$998,7,FALSE))</f>
        <v>42292</v>
      </c>
      <c r="F191" s="28" t="str">
        <f t="shared" si="2"/>
        <v>Download file (Zip, 75 KB)</v>
      </c>
      <c r="H191" s="12" t="str">
        <f>IF(ISNA(VLOOKUP((ROW(H191)-11),'List of tables'!$A$4:$I$998,9,FALSE))," ",VLOOKUP((ROW(H191)-11),'List of tables'!$A$4:$I$998,9,FALSE))</f>
        <v>https://datavis.nisra.gov.uk/census/2011/census-2011-commissioned-table-ct0182ni.zip</v>
      </c>
      <c r="I191" s="12" t="str">
        <f>IF(ISNA(VLOOKUP((ROW(I191)-11),'List of tables'!$A$4:$I$998,8,FALSE))," ",VLOOKUP((ROW(I191)-11),'List of tables'!$A$4:$I$998,8,FALSE))</f>
        <v>Download file (Zip, 75 KB)</v>
      </c>
    </row>
    <row r="192" spans="1:9" ht="31" customHeight="1">
      <c r="A192" s="31" t="str">
        <f>IF(ISNA(VLOOKUP((ROW(A192)-11),'List of tables'!$A$4:$G$998,2,FALSE))," ",VLOOKUP((ROW(A192)-11),'List of tables'!$A$4:$G$998,2,FALSE))</f>
        <v>CT0183NI</v>
      </c>
      <c r="B192" s="10" t="str">
        <f>IF(ISNA(VLOOKUP((ROW(B192)-11),'List of tables'!$A$4:$G$998,3,FALSE))," ",VLOOKUP((ROW(B192)-11),'List of tables'!$A$4:$G$998,3,FALSE))</f>
        <v>Religion of Usual Residents in Households aged 16 and over by Age by Sex</v>
      </c>
      <c r="C192" s="10" t="str">
        <f>IF(ISNA(VLOOKUP((ROW(C192)-11),'List of tables'!$A$4:$G$998,5,FALSE))," ",VLOOKUP((ROW(C192)-11),'List of tables'!$A$4:$G$998,5,FALSE))</f>
        <v>Local Government District (2014), Assembly Area, Northern Ireland</v>
      </c>
      <c r="D192" s="10" t="str">
        <f>IF(ISNA(VLOOKUP((ROW(D192)-11),'List of tables'!$A$4:$G$998,6,FALSE))," ",VLOOKUP((ROW(D192)-11),'List of tables'!$A$4:$G$998,6,FALSE))</f>
        <v>All usual residents in households aged 16 and over</v>
      </c>
      <c r="E192" s="59">
        <f>IF(ISNA(VLOOKUP((ROW(E192)-11),'List of tables'!$A$4:$G$998,7,FALSE))," ",VLOOKUP((ROW(E192)-11),'List of tables'!$A$4:$G$998,7,FALSE))</f>
        <v>42292</v>
      </c>
      <c r="F192" s="28" t="str">
        <f t="shared" si="2"/>
        <v>Download file (ODS, 31 KB)</v>
      </c>
      <c r="H192" s="12" t="str">
        <f>IF(ISNA(VLOOKUP((ROW(H192)-11),'List of tables'!$A$4:$I$998,9,FALSE))," ",VLOOKUP((ROW(H192)-11),'List of tables'!$A$4:$I$998,9,FALSE))</f>
        <v>https://datavis.nisra.gov.uk/census/2011/census-2011-commissioned-table-ct0183ni.ods</v>
      </c>
      <c r="I192" s="12" t="str">
        <f>IF(ISNA(VLOOKUP((ROW(I192)-11),'List of tables'!$A$4:$I$998,8,FALSE))," ",VLOOKUP((ROW(I192)-11),'List of tables'!$A$4:$I$998,8,FALSE))</f>
        <v>Download file (ODS, 31 KB)</v>
      </c>
    </row>
    <row r="193" spans="1:9" ht="31" customHeight="1">
      <c r="A193" s="31" t="str">
        <f>IF(ISNA(VLOOKUP((ROW(A193)-11),'List of tables'!$A$4:$G$998,2,FALSE))," ",VLOOKUP((ROW(A193)-11),'List of tables'!$A$4:$G$998,2,FALSE))</f>
        <v>CT0184NI</v>
      </c>
      <c r="B193" s="10" t="str">
        <f>IF(ISNA(VLOOKUP((ROW(B193)-11),'List of tables'!$A$4:$G$998,3,FALSE))," ",VLOOKUP((ROW(B193)-11),'List of tables'!$A$4:$G$998,3,FALSE))</f>
        <v>Religion or Religion Brought Up In of Usual Residents in Households aged 16 and over</v>
      </c>
      <c r="C193" s="10" t="str">
        <f>IF(ISNA(VLOOKUP((ROW(C193)-11),'List of tables'!$A$4:$G$998,5,FALSE))," ",VLOOKUP((ROW(C193)-11),'List of tables'!$A$4:$G$998,5,FALSE))</f>
        <v>Local Government District (2014), Assembly Area, Northern Ireland</v>
      </c>
      <c r="D193" s="10" t="str">
        <f>IF(ISNA(VLOOKUP((ROW(D193)-11),'List of tables'!$A$4:$G$998,6,FALSE))," ",VLOOKUP((ROW(D193)-11),'List of tables'!$A$4:$G$998,6,FALSE))</f>
        <v>All usual residents in households aged 16 and over</v>
      </c>
      <c r="E193" s="59">
        <f>IF(ISNA(VLOOKUP((ROW(E193)-11),'List of tables'!$A$4:$G$998,7,FALSE))," ",VLOOKUP((ROW(E193)-11),'List of tables'!$A$4:$G$998,7,FALSE))</f>
        <v>42292</v>
      </c>
      <c r="F193" s="28" t="str">
        <f t="shared" si="2"/>
        <v>Download file (ODS, 28 KB)</v>
      </c>
      <c r="H193" s="12" t="str">
        <f>IF(ISNA(VLOOKUP((ROW(H193)-11),'List of tables'!$A$4:$I$998,9,FALSE))," ",VLOOKUP((ROW(H193)-11),'List of tables'!$A$4:$I$998,9,FALSE))</f>
        <v>https://datavis.nisra.gov.uk/census/2011/census-2011-commissioned-table-ct0184ni.ods</v>
      </c>
      <c r="I193" s="12" t="str">
        <f>IF(ISNA(VLOOKUP((ROW(I193)-11),'List of tables'!$A$4:$I$998,8,FALSE))," ",VLOOKUP((ROW(I193)-11),'List of tables'!$A$4:$I$998,8,FALSE))</f>
        <v>Download file (ODS, 28 KB)</v>
      </c>
    </row>
    <row r="194" spans="1:9" ht="31" customHeight="1">
      <c r="A194" s="31" t="str">
        <f>IF(ISNA(VLOOKUP((ROW(A194)-11),'List of tables'!$A$4:$G$998,2,FALSE))," ",VLOOKUP((ROW(A194)-11),'List of tables'!$A$4:$G$998,2,FALSE))</f>
        <v>CT0185NI</v>
      </c>
      <c r="B194" s="10" t="str">
        <f>IF(ISNA(VLOOKUP((ROW(B194)-11),'List of tables'!$A$4:$G$998,3,FALSE))," ",VLOOKUP((ROW(B194)-11),'List of tables'!$A$4:$G$998,3,FALSE))</f>
        <v>Economic Activity of Usual Residents in Households aged 16 to 64</v>
      </c>
      <c r="C194" s="10" t="str">
        <f>IF(ISNA(VLOOKUP((ROW(C194)-11),'List of tables'!$A$4:$G$998,5,FALSE))," ",VLOOKUP((ROW(C194)-11),'List of tables'!$A$4:$G$998,5,FALSE))</f>
        <v>Local Government District (2014), Assembly Area, Northern Ireland</v>
      </c>
      <c r="D194" s="10" t="str">
        <f>IF(ISNA(VLOOKUP((ROW(D194)-11),'List of tables'!$A$4:$G$998,6,FALSE))," ",VLOOKUP((ROW(D194)-11),'List of tables'!$A$4:$G$998,6,FALSE))</f>
        <v>All usual residents in households aged 16 to 64</v>
      </c>
      <c r="E194" s="59">
        <f>IF(ISNA(VLOOKUP((ROW(E194)-11),'List of tables'!$A$4:$G$998,7,FALSE))," ",VLOOKUP((ROW(E194)-11),'List of tables'!$A$4:$G$998,7,FALSE))</f>
        <v>42292</v>
      </c>
      <c r="F194" s="28" t="str">
        <f t="shared" si="2"/>
        <v>Download file (ODS, 27 KB)</v>
      </c>
      <c r="H194" s="12" t="str">
        <f>IF(ISNA(VLOOKUP((ROW(H194)-11),'List of tables'!$A$4:$I$998,9,FALSE))," ",VLOOKUP((ROW(H194)-11),'List of tables'!$A$4:$I$998,9,FALSE))</f>
        <v>https://datavis.nisra.gov.uk/census/2011/census-2011-commissioned-table-ct0185ni.ods</v>
      </c>
      <c r="I194" s="12" t="str">
        <f>IF(ISNA(VLOOKUP((ROW(I194)-11),'List of tables'!$A$4:$I$998,8,FALSE))," ",VLOOKUP((ROW(I194)-11),'List of tables'!$A$4:$I$998,8,FALSE))</f>
        <v>Download file (ODS, 27 KB)</v>
      </c>
    </row>
    <row r="195" spans="1:9" ht="31" customHeight="1">
      <c r="A195" s="31" t="str">
        <f>IF(ISNA(VLOOKUP((ROW(A195)-11),'List of tables'!$A$4:$G$998,2,FALSE))," ",VLOOKUP((ROW(A195)-11),'List of tables'!$A$4:$G$998,2,FALSE))</f>
        <v>CT0186NI</v>
      </c>
      <c r="B195" s="10" t="str">
        <f>IF(ISNA(VLOOKUP((ROW(B195)-11),'List of tables'!$A$4:$G$998,3,FALSE))," ",VLOOKUP((ROW(B195)-11),'List of tables'!$A$4:$G$998,3,FALSE))</f>
        <v>Highest Level of Qualification of Usual Residents in Households aged 16 to 64</v>
      </c>
      <c r="C195" s="10" t="str">
        <f>IF(ISNA(VLOOKUP((ROW(C195)-11),'List of tables'!$A$4:$G$998,5,FALSE))," ",VLOOKUP((ROW(C195)-11),'List of tables'!$A$4:$G$998,5,FALSE))</f>
        <v>Local Government District (2014), Assembly Area, Northern Ireland</v>
      </c>
      <c r="D195" s="10" t="str">
        <f>IF(ISNA(VLOOKUP((ROW(D195)-11),'List of tables'!$A$4:$G$998,6,FALSE))," ",VLOOKUP((ROW(D195)-11),'List of tables'!$A$4:$G$998,6,FALSE))</f>
        <v>All usual residents in households aged 16 to 64</v>
      </c>
      <c r="E195" s="59">
        <f>IF(ISNA(VLOOKUP((ROW(E195)-11),'List of tables'!$A$4:$G$998,7,FALSE))," ",VLOOKUP((ROW(E195)-11),'List of tables'!$A$4:$G$998,7,FALSE))</f>
        <v>42292</v>
      </c>
      <c r="F195" s="28" t="str">
        <f t="shared" si="2"/>
        <v>Download file (ODS, 29 KB)</v>
      </c>
      <c r="H195" s="12" t="str">
        <f>IF(ISNA(VLOOKUP((ROW(H195)-11),'List of tables'!$A$4:$I$998,9,FALSE))," ",VLOOKUP((ROW(H195)-11),'List of tables'!$A$4:$I$998,9,FALSE))</f>
        <v>https://datavis.nisra.gov.uk/census/2011/census-2011-commissioned-table-ct0186ni.ods</v>
      </c>
      <c r="I195" s="12" t="str">
        <f>IF(ISNA(VLOOKUP((ROW(I195)-11),'List of tables'!$A$4:$I$998,8,FALSE))," ",VLOOKUP((ROW(I195)-11),'List of tables'!$A$4:$I$998,8,FALSE))</f>
        <v>Download file (ODS, 29 KB)</v>
      </c>
    </row>
    <row r="196" spans="1:9" ht="31" customHeight="1">
      <c r="A196" s="31" t="str">
        <f>IF(ISNA(VLOOKUP((ROW(A196)-11),'List of tables'!$A$4:$G$998,2,FALSE))," ",VLOOKUP((ROW(A196)-11),'List of tables'!$A$4:$G$998,2,FALSE))</f>
        <v>CT0187NI</v>
      </c>
      <c r="B196" s="10" t="str">
        <f>IF(ISNA(VLOOKUP((ROW(B196)-11),'List of tables'!$A$4:$G$998,3,FALSE))," ",VLOOKUP((ROW(B196)-11),'List of tables'!$A$4:$G$998,3,FALSE))</f>
        <v>Accommodation Type</v>
      </c>
      <c r="C196" s="10" t="str">
        <f>IF(ISNA(VLOOKUP((ROW(C196)-11),'List of tables'!$A$4:$G$998,5,FALSE))," ",VLOOKUP((ROW(C196)-11),'List of tables'!$A$4:$G$998,5,FALSE))</f>
        <v>Local Government District (2014), Assembly Area, Northern Ireland</v>
      </c>
      <c r="D196" s="10" t="str">
        <f>IF(ISNA(VLOOKUP((ROW(D196)-11),'List of tables'!$A$4:$G$998,6,FALSE))," ",VLOOKUP((ROW(D196)-11),'List of tables'!$A$4:$G$998,6,FALSE))</f>
        <v>All households</v>
      </c>
      <c r="E196" s="59">
        <f>IF(ISNA(VLOOKUP((ROW(E196)-11),'List of tables'!$A$4:$G$998,7,FALSE))," ",VLOOKUP((ROW(E196)-11),'List of tables'!$A$4:$G$998,7,FALSE))</f>
        <v>42292</v>
      </c>
      <c r="F196" s="28" t="str">
        <f t="shared" si="2"/>
        <v>Download file (ODS, 31 KB)</v>
      </c>
      <c r="H196" s="12" t="str">
        <f>IF(ISNA(VLOOKUP((ROW(H196)-11),'List of tables'!$A$4:$I$998,9,FALSE))," ",VLOOKUP((ROW(H196)-11),'List of tables'!$A$4:$I$998,9,FALSE))</f>
        <v>https://datavis.nisra.gov.uk/census/2011/census-2011-commissioned-table-ct0187ni.ods</v>
      </c>
      <c r="I196" s="12" t="str">
        <f>IF(ISNA(VLOOKUP((ROW(I196)-11),'List of tables'!$A$4:$I$998,8,FALSE))," ",VLOOKUP((ROW(I196)-11),'List of tables'!$A$4:$I$998,8,FALSE))</f>
        <v>Download file (ODS, 31 KB)</v>
      </c>
    </row>
    <row r="197" spans="1:9" ht="31">
      <c r="A197" s="31" t="str">
        <f>IF(ISNA(VLOOKUP((ROW(A197)-11),'List of tables'!$A$4:$G$998,2,FALSE))," ",VLOOKUP((ROW(A197)-11),'List of tables'!$A$4:$G$998,2,FALSE))</f>
        <v>CT0188NI</v>
      </c>
      <c r="B197" s="10" t="str">
        <f>IF(ISNA(VLOOKUP((ROW(B197)-11),'List of tables'!$A$4:$G$998,3,FALSE))," ",VLOOKUP((ROW(B197)-11),'List of tables'!$A$4:$G$998,3,FALSE))</f>
        <v>Economic Activity of Usual Residents in Households aged 16 to 64</v>
      </c>
      <c r="C197" s="10" t="str">
        <f>IF(ISNA(VLOOKUP((ROW(C197)-11),'List of tables'!$A$4:$G$998,5,FALSE))," ",VLOOKUP((ROW(C197)-11),'List of tables'!$A$4:$G$998,5,FALSE))</f>
        <v>Local Government District (2014), Assembly Area, Northern Ireland</v>
      </c>
      <c r="D197" s="10" t="str">
        <f>IF(ISNA(VLOOKUP((ROW(D197)-11),'List of tables'!$A$4:$G$998,6,FALSE))," ",VLOOKUP((ROW(D197)-11),'List of tables'!$A$4:$G$998,6,FALSE))</f>
        <v>All usual residents in households aged 16 to 64</v>
      </c>
      <c r="E197" s="59">
        <f>IF(ISNA(VLOOKUP((ROW(E197)-11),'List of tables'!$A$4:$G$998,7,FALSE))," ",VLOOKUP((ROW(E197)-11),'List of tables'!$A$4:$G$998,7,FALSE))</f>
        <v>42292</v>
      </c>
      <c r="F197" s="28" t="str">
        <f t="shared" si="2"/>
        <v>Download file (Zip, 69 KB)</v>
      </c>
      <c r="H197" s="12" t="str">
        <f>IF(ISNA(VLOOKUP((ROW(H197)-11),'List of tables'!$A$4:$I$998,9,FALSE))," ",VLOOKUP((ROW(H197)-11),'List of tables'!$A$4:$I$998,9,FALSE))</f>
        <v>https://datavis.nisra.gov.uk/census/2011/census-2011-commissioned-table-ct0188ni.zip</v>
      </c>
      <c r="I197" s="12" t="str">
        <f>IF(ISNA(VLOOKUP((ROW(I197)-11),'List of tables'!$A$4:$I$998,8,FALSE))," ",VLOOKUP((ROW(I197)-11),'List of tables'!$A$4:$I$998,8,FALSE))</f>
        <v>Download file (Zip, 69 KB)</v>
      </c>
    </row>
    <row r="198" spans="1:9" ht="31" customHeight="1">
      <c r="A198" s="31" t="str">
        <f>IF(ISNA(VLOOKUP((ROW(A198)-11),'List of tables'!$A$4:$G$998,2,FALSE))," ",VLOOKUP((ROW(A198)-11),'List of tables'!$A$4:$G$998,2,FALSE))</f>
        <v>CT0189NI</v>
      </c>
      <c r="B198" s="10" t="str">
        <f>IF(ISNA(VLOOKUP((ROW(B198)-11),'List of tables'!$A$4:$G$998,3,FALSE))," ",VLOOKUP((ROW(B198)-11),'List of tables'!$A$4:$G$998,3,FALSE))</f>
        <v>Economic Activity by Age by Sex</v>
      </c>
      <c r="C198" s="10" t="str">
        <f>IF(ISNA(VLOOKUP((ROW(C198)-11),'List of tables'!$A$4:$G$998,5,FALSE))," ",VLOOKUP((ROW(C198)-11),'List of tables'!$A$4:$G$998,5,FALSE))</f>
        <v>Northern Ireland</v>
      </c>
      <c r="D198" s="10" t="str">
        <f>IF(ISNA(VLOOKUP((ROW(D198)-11),'List of tables'!$A$4:$G$998,6,FALSE))," ",VLOOKUP((ROW(D198)-11),'List of tables'!$A$4:$G$998,6,FALSE))</f>
        <v>All usual residents in households aged 16 to 74</v>
      </c>
      <c r="E198" s="59">
        <f>IF(ISNA(VLOOKUP((ROW(E198)-11),'List of tables'!$A$4:$G$998,7,FALSE))," ",VLOOKUP((ROW(E198)-11),'List of tables'!$A$4:$G$998,7,FALSE))</f>
        <v>42292</v>
      </c>
      <c r="F198" s="28" t="str">
        <f t="shared" si="2"/>
        <v>Download file (ODS, 29 KB)</v>
      </c>
      <c r="H198" s="12" t="str">
        <f>IF(ISNA(VLOOKUP((ROW(H198)-11),'List of tables'!$A$4:$I$998,9,FALSE))," ",VLOOKUP((ROW(H198)-11),'List of tables'!$A$4:$I$998,9,FALSE))</f>
        <v>https://datavis.nisra.gov.uk/census/2011/census-2011-commissioned-table-ct0189ni.ods</v>
      </c>
      <c r="I198" s="12" t="str">
        <f>IF(ISNA(VLOOKUP((ROW(I198)-11),'List of tables'!$A$4:$I$998,8,FALSE))," ",VLOOKUP((ROW(I198)-11),'List of tables'!$A$4:$I$998,8,FALSE))</f>
        <v>Download file (ODS, 29 KB)</v>
      </c>
    </row>
    <row r="199" spans="1:9" ht="31" customHeight="1">
      <c r="A199" s="31" t="str">
        <f>IF(ISNA(VLOOKUP((ROW(A199)-11),'List of tables'!$A$4:$G$998,2,FALSE))," ",VLOOKUP((ROW(A199)-11),'List of tables'!$A$4:$G$998,2,FALSE))</f>
        <v>CT0190NI</v>
      </c>
      <c r="B199" s="10" t="str">
        <f>IF(ISNA(VLOOKUP((ROW(B199)-11),'List of tables'!$A$4:$G$998,3,FALSE))," ",VLOOKUP((ROW(B199)-11),'List of tables'!$A$4:$G$998,3,FALSE))</f>
        <v>Religion or Religion Brought Up In</v>
      </c>
      <c r="C199" s="10" t="str">
        <f>IF(ISNA(VLOOKUP((ROW(C199)-11),'List of tables'!$A$4:$G$998,5,FALSE))," ",VLOOKUP((ROW(C199)-11),'List of tables'!$A$4:$G$998,5,FALSE))</f>
        <v>2011 Travel to Work Area, Northern Ireland</v>
      </c>
      <c r="D199" s="10" t="str">
        <f>IF(ISNA(VLOOKUP((ROW(D199)-11),'List of tables'!$A$4:$G$998,6,FALSE))," ",VLOOKUP((ROW(D199)-11),'List of tables'!$A$4:$G$998,6,FALSE))</f>
        <v>All usual residents aged 16 to 74 who are economically active</v>
      </c>
      <c r="E199" s="59">
        <f>IF(ISNA(VLOOKUP((ROW(E199)-11),'List of tables'!$A$4:$G$998,7,FALSE))," ",VLOOKUP((ROW(E199)-11),'List of tables'!$A$4:$G$998,7,FALSE))</f>
        <v>42292</v>
      </c>
      <c r="F199" s="28" t="str">
        <f t="shared" si="2"/>
        <v>Download file (ODS, 28 KB)</v>
      </c>
      <c r="H199" s="12" t="str">
        <f>IF(ISNA(VLOOKUP((ROW(H199)-11),'List of tables'!$A$4:$I$998,9,FALSE))," ",VLOOKUP((ROW(H199)-11),'List of tables'!$A$4:$I$998,9,FALSE))</f>
        <v>https://datavis.nisra.gov.uk/census/2011/census-2011-commissioned-table-ct0190ni.ods</v>
      </c>
      <c r="I199" s="12" t="str">
        <f>IF(ISNA(VLOOKUP((ROW(I199)-11),'List of tables'!$A$4:$I$998,8,FALSE))," ",VLOOKUP((ROW(I199)-11),'List of tables'!$A$4:$I$998,8,FALSE))</f>
        <v>Download file (ODS, 28 KB)</v>
      </c>
    </row>
    <row r="200" spans="1:9" ht="31" customHeight="1">
      <c r="A200" s="31" t="str">
        <f>IF(ISNA(VLOOKUP((ROW(A200)-11),'List of tables'!$A$4:$G$998,2,FALSE))," ",VLOOKUP((ROW(A200)-11),'List of tables'!$A$4:$G$998,2,FALSE))</f>
        <v>CT0191NI</v>
      </c>
      <c r="B200" s="10" t="str">
        <f>IF(ISNA(VLOOKUP((ROW(B200)-11),'List of tables'!$A$4:$G$998,3,FALSE))," ",VLOOKUP((ROW(B200)-11),'List of tables'!$A$4:$G$998,3,FALSE))</f>
        <v>Religion or Religion Brought Up In</v>
      </c>
      <c r="C200" s="10" t="str">
        <f>IF(ISNA(VLOOKUP((ROW(C200)-11),'List of tables'!$A$4:$G$998,5,FALSE))," ",VLOOKUP((ROW(C200)-11),'List of tables'!$A$4:$G$998,5,FALSE))</f>
        <v>2011 Travel to Work Area, Northern Ireland</v>
      </c>
      <c r="D200" s="10" t="str">
        <f>IF(ISNA(VLOOKUP((ROW(D200)-11),'List of tables'!$A$4:$G$998,6,FALSE))," ",VLOOKUP((ROW(D200)-11),'List of tables'!$A$4:$G$998,6,FALSE))</f>
        <v>All usual residents aged 16 to 74 who are unemployed</v>
      </c>
      <c r="E200" s="59">
        <f>IF(ISNA(VLOOKUP((ROW(E200)-11),'List of tables'!$A$4:$G$998,7,FALSE))," ",VLOOKUP((ROW(E200)-11),'List of tables'!$A$4:$G$998,7,FALSE))</f>
        <v>42292</v>
      </c>
      <c r="F200" s="28" t="str">
        <f t="shared" si="2"/>
        <v>Download file (ODS, 28 KB)</v>
      </c>
      <c r="H200" s="12" t="str">
        <f>IF(ISNA(VLOOKUP((ROW(H200)-11),'List of tables'!$A$4:$I$998,9,FALSE))," ",VLOOKUP((ROW(H200)-11),'List of tables'!$A$4:$I$998,9,FALSE))</f>
        <v>https://datavis.nisra.gov.uk/census/2011/census-2011-commissioned-table-ct0191ni.ods</v>
      </c>
      <c r="I200" s="12" t="str">
        <f>IF(ISNA(VLOOKUP((ROW(I200)-11),'List of tables'!$A$4:$I$998,8,FALSE))," ",VLOOKUP((ROW(I200)-11),'List of tables'!$A$4:$I$998,8,FALSE))</f>
        <v>Download file (ODS, 28 KB)</v>
      </c>
    </row>
    <row r="201" spans="1:9" ht="31" customHeight="1">
      <c r="A201" s="31" t="str">
        <f>IF(ISNA(VLOOKUP((ROW(A201)-11),'List of tables'!$A$4:$G$998,2,FALSE))," ",VLOOKUP((ROW(A201)-11),'List of tables'!$A$4:$G$998,2,FALSE))</f>
        <v>CT0192NI</v>
      </c>
      <c r="B201" s="10" t="str">
        <f>IF(ISNA(VLOOKUP((ROW(B201)-11),'List of tables'!$A$4:$G$998,3,FALSE))," ",VLOOKUP((ROW(B201)-11),'List of tables'!$A$4:$G$998,3,FALSE))</f>
        <v>Occupation by Religion or Religion Brought Up In</v>
      </c>
      <c r="C201" s="10" t="str">
        <f>IF(ISNA(VLOOKUP((ROW(C201)-11),'List of tables'!$A$4:$G$998,5,FALSE))," ",VLOOKUP((ROW(C201)-11),'List of tables'!$A$4:$G$998,5,FALSE))</f>
        <v>2011 Travel to Work Area</v>
      </c>
      <c r="D201" s="10" t="str">
        <f>IF(ISNA(VLOOKUP((ROW(D201)-11),'List of tables'!$A$4:$G$998,6,FALSE))," ",VLOOKUP((ROW(D201)-11),'List of tables'!$A$4:$G$998,6,FALSE))</f>
        <v>All usual residents aged 16 to 74 who are economically active</v>
      </c>
      <c r="E201" s="59">
        <f>IF(ISNA(VLOOKUP((ROW(E201)-11),'List of tables'!$A$4:$G$998,7,FALSE))," ",VLOOKUP((ROW(E201)-11),'List of tables'!$A$4:$G$998,7,FALSE))</f>
        <v>42292</v>
      </c>
      <c r="F201" s="28" t="str">
        <f t="shared" si="2"/>
        <v>Download file (ODS, 54 KB)</v>
      </c>
      <c r="H201" s="12" t="str">
        <f>IF(ISNA(VLOOKUP((ROW(H201)-11),'List of tables'!$A$4:$I$998,9,FALSE))," ",VLOOKUP((ROW(H201)-11),'List of tables'!$A$4:$I$998,9,FALSE))</f>
        <v>https://datavis.nisra.gov.uk/census/2011/census-2011-commissioned-table-ct0192ni.ods</v>
      </c>
      <c r="I201" s="12" t="str">
        <f>IF(ISNA(VLOOKUP((ROW(I201)-11),'List of tables'!$A$4:$I$998,8,FALSE))," ",VLOOKUP((ROW(I201)-11),'List of tables'!$A$4:$I$998,8,FALSE))</f>
        <v>Download file (ODS, 54 KB)</v>
      </c>
    </row>
    <row r="202" spans="1:9" ht="31" customHeight="1">
      <c r="A202" s="31" t="str">
        <f>IF(ISNA(VLOOKUP((ROW(A202)-11),'List of tables'!$A$4:$G$998,2,FALSE))," ",VLOOKUP((ROW(A202)-11),'List of tables'!$A$4:$G$998,2,FALSE))</f>
        <v>CT0193NI</v>
      </c>
      <c r="B202" s="10" t="str">
        <f>IF(ISNA(VLOOKUP((ROW(B202)-11),'List of tables'!$A$4:$G$998,3,FALSE))," ",VLOOKUP((ROW(B202)-11),'List of tables'!$A$4:$G$998,3,FALSE))</f>
        <v>Highest Level of Qualification by Religion or Religion Brought Up In</v>
      </c>
      <c r="C202" s="10" t="str">
        <f>IF(ISNA(VLOOKUP((ROW(C202)-11),'List of tables'!$A$4:$G$998,5,FALSE))," ",VLOOKUP((ROW(C202)-11),'List of tables'!$A$4:$G$998,5,FALSE))</f>
        <v>2011 Travel to Work Area</v>
      </c>
      <c r="D202" s="10" t="str">
        <f>IF(ISNA(VLOOKUP((ROW(D202)-11),'List of tables'!$A$4:$G$998,6,FALSE))," ",VLOOKUP((ROW(D202)-11),'List of tables'!$A$4:$G$998,6,FALSE))</f>
        <v>All usual residents aged 16 to 74 who are economically active</v>
      </c>
      <c r="E202" s="59">
        <f>IF(ISNA(VLOOKUP((ROW(E202)-11),'List of tables'!$A$4:$G$998,7,FALSE))," ",VLOOKUP((ROW(E202)-11),'List of tables'!$A$4:$G$998,7,FALSE))</f>
        <v>42292</v>
      </c>
      <c r="F202" s="28" t="str">
        <f t="shared" si="2"/>
        <v>Download file (ODS, 36 KB)</v>
      </c>
      <c r="H202" s="12" t="str">
        <f>IF(ISNA(VLOOKUP((ROW(H202)-11),'List of tables'!$A$4:$I$998,9,FALSE))," ",VLOOKUP((ROW(H202)-11),'List of tables'!$A$4:$I$998,9,FALSE))</f>
        <v>https://datavis.nisra.gov.uk/census/2011/census-2011-commissioned-table-ct0193ni.ods</v>
      </c>
      <c r="I202" s="12" t="str">
        <f>IF(ISNA(VLOOKUP((ROW(I202)-11),'List of tables'!$A$4:$I$998,8,FALSE))," ",VLOOKUP((ROW(I202)-11),'List of tables'!$A$4:$I$998,8,FALSE))</f>
        <v>Download file (ODS, 36 KB)</v>
      </c>
    </row>
    <row r="203" spans="1:9" ht="31" customHeight="1">
      <c r="A203" s="31" t="str">
        <f>IF(ISNA(VLOOKUP((ROW(A203)-11),'List of tables'!$A$4:$G$998,2,FALSE))," ",VLOOKUP((ROW(A203)-11),'List of tables'!$A$4:$G$998,2,FALSE))</f>
        <v>CT0194NI</v>
      </c>
      <c r="B203" s="10" t="str">
        <f>IF(ISNA(VLOOKUP((ROW(B203)-11),'List of tables'!$A$4:$G$998,3,FALSE))," ",VLOOKUP((ROW(B203)-11),'List of tables'!$A$4:$G$998,3,FALSE))</f>
        <v>Economic Activity of Usual Residents aged 65 and over</v>
      </c>
      <c r="C203" s="10" t="str">
        <f>IF(ISNA(VLOOKUP((ROW(C203)-11),'List of tables'!$A$4:$G$998,5,FALSE))," ",VLOOKUP((ROW(C203)-11),'List of tables'!$A$4:$G$998,5,FALSE))</f>
        <v>Local Government District (2014), Northern Ireland</v>
      </c>
      <c r="D203" s="10" t="str">
        <f>IF(ISNA(VLOOKUP((ROW(D203)-11),'List of tables'!$A$4:$G$998,6,FALSE))," ",VLOOKUP((ROW(D203)-11),'List of tables'!$A$4:$G$998,6,FALSE))</f>
        <v>All usual residents aged 65 and over</v>
      </c>
      <c r="E203" s="59">
        <f>IF(ISNA(VLOOKUP((ROW(E203)-11),'List of tables'!$A$4:$G$998,7,FALSE))," ",VLOOKUP((ROW(E203)-11),'List of tables'!$A$4:$G$998,7,FALSE))</f>
        <v>42292</v>
      </c>
      <c r="F203" s="28" t="str">
        <f t="shared" si="2"/>
        <v>Download file (ODS, 27 KB)</v>
      </c>
      <c r="H203" s="12" t="str">
        <f>IF(ISNA(VLOOKUP((ROW(H203)-11),'List of tables'!$A$4:$I$998,9,FALSE))," ",VLOOKUP((ROW(H203)-11),'List of tables'!$A$4:$I$998,9,FALSE))</f>
        <v>https://datavis.nisra.gov.uk/census/2011/census-2011-commissioned-table-ct0194ni.ods</v>
      </c>
      <c r="I203" s="12" t="str">
        <f>IF(ISNA(VLOOKUP((ROW(I203)-11),'List of tables'!$A$4:$I$998,8,FALSE))," ",VLOOKUP((ROW(I203)-11),'List of tables'!$A$4:$I$998,8,FALSE))</f>
        <v>Download file (ODS, 27 KB)</v>
      </c>
    </row>
    <row r="204" spans="1:9" ht="31" customHeight="1">
      <c r="A204" s="31" t="str">
        <f>IF(ISNA(VLOOKUP((ROW(A204)-11),'List of tables'!$A$4:$G$998,2,FALSE))," ",VLOOKUP((ROW(A204)-11),'List of tables'!$A$4:$G$998,2,FALSE))</f>
        <v>CT0195NI</v>
      </c>
      <c r="B204" s="10" t="str">
        <f>IF(ISNA(VLOOKUP((ROW(B204)-11),'List of tables'!$A$4:$G$998,3,FALSE))," ",VLOOKUP((ROW(B204)-11),'List of tables'!$A$4:$G$998,3,FALSE))</f>
        <v>Tenure by National Identity (Classification 1)</v>
      </c>
      <c r="C204" s="10" t="str">
        <f>IF(ISNA(VLOOKUP((ROW(C204)-11),'List of tables'!$A$4:$G$998,5,FALSE))," ",VLOOKUP((ROW(C204)-11),'List of tables'!$A$4:$G$998,5,FALSE))</f>
        <v>Local Government District, Northern Ireland</v>
      </c>
      <c r="D204" s="10" t="str">
        <f>IF(ISNA(VLOOKUP((ROW(D204)-11),'List of tables'!$A$4:$G$998,6,FALSE))," ",VLOOKUP((ROW(D204)-11),'List of tables'!$A$4:$G$998,6,FALSE))</f>
        <v>All usual residents in households</v>
      </c>
      <c r="E204" s="59">
        <f>IF(ISNA(VLOOKUP((ROW(E204)-11),'List of tables'!$A$4:$G$998,7,FALSE))," ",VLOOKUP((ROW(E204)-11),'List of tables'!$A$4:$G$998,7,FALSE))</f>
        <v>42292</v>
      </c>
      <c r="F204" s="28" t="str">
        <f t="shared" si="2"/>
        <v>Download file (ODS, 36 KB)</v>
      </c>
      <c r="H204" s="12" t="str">
        <f>IF(ISNA(VLOOKUP((ROW(H204)-11),'List of tables'!$A$4:$I$998,9,FALSE))," ",VLOOKUP((ROW(H204)-11),'List of tables'!$A$4:$I$998,9,FALSE))</f>
        <v>https://datavis.nisra.gov.uk/census/2011/census-2011-commissioned-table-ct0195ni.ods</v>
      </c>
      <c r="I204" s="12" t="str">
        <f>IF(ISNA(VLOOKUP((ROW(I204)-11),'List of tables'!$A$4:$I$998,8,FALSE))," ",VLOOKUP((ROW(I204)-11),'List of tables'!$A$4:$I$998,8,FALSE))</f>
        <v>Download file (ODS, 36 KB)</v>
      </c>
    </row>
    <row r="205" spans="1:9" ht="31" customHeight="1">
      <c r="A205" s="31" t="str">
        <f>IF(ISNA(VLOOKUP((ROW(A205)-11),'List of tables'!$A$4:$G$998,2,FALSE))," ",VLOOKUP((ROW(A205)-11),'List of tables'!$A$4:$G$998,2,FALSE))</f>
        <v>CT0196NI</v>
      </c>
      <c r="B205" s="10" t="str">
        <f>IF(ISNA(VLOOKUP((ROW(B205)-11),'List of tables'!$A$4:$G$998,3,FALSE))," ",VLOOKUP((ROW(B205)-11),'List of tables'!$A$4:$G$998,3,FALSE))</f>
        <v>Tenure by National Identity (Classification 1)</v>
      </c>
      <c r="C205" s="10" t="str">
        <f>IF(ISNA(VLOOKUP((ROW(C205)-11),'List of tables'!$A$4:$G$998,5,FALSE))," ",VLOOKUP((ROW(C205)-11),'List of tables'!$A$4:$G$998,5,FALSE))</f>
        <v>Super Output Area</v>
      </c>
      <c r="D205" s="10" t="str">
        <f>IF(ISNA(VLOOKUP((ROW(D205)-11),'List of tables'!$A$4:$G$998,6,FALSE))," ",VLOOKUP((ROW(D205)-11),'List of tables'!$A$4:$G$998,6,FALSE))</f>
        <v>All usual residents in households</v>
      </c>
      <c r="E205" s="59">
        <f>IF(ISNA(VLOOKUP((ROW(E205)-11),'List of tables'!$A$4:$G$998,7,FALSE))," ",VLOOKUP((ROW(E205)-11),'List of tables'!$A$4:$G$998,7,FALSE))</f>
        <v>42292</v>
      </c>
      <c r="F205" s="28" t="str">
        <f t="shared" ref="F205:F268" si="3">IF(LEN(H205)&lt;10,"",HYPERLINK(H205,I205))</f>
        <v>Download file (ODS, 178 KB)</v>
      </c>
      <c r="H205" s="12" t="str">
        <f>IF(ISNA(VLOOKUP((ROW(H205)-11),'List of tables'!$A$4:$I$998,9,FALSE))," ",VLOOKUP((ROW(H205)-11),'List of tables'!$A$4:$I$998,9,FALSE))</f>
        <v>https://datavis.nisra.gov.uk/census/2011/census-2011-commissioned-table-ct0196ni.ods</v>
      </c>
      <c r="I205" s="12" t="str">
        <f>IF(ISNA(VLOOKUP((ROW(I205)-11),'List of tables'!$A$4:$I$998,8,FALSE))," ",VLOOKUP((ROW(I205)-11),'List of tables'!$A$4:$I$998,8,FALSE))</f>
        <v>Download file (ODS, 178 KB)</v>
      </c>
    </row>
    <row r="206" spans="1:9" ht="31" customHeight="1">
      <c r="A206" s="31" t="str">
        <f>IF(ISNA(VLOOKUP((ROW(A206)-11),'List of tables'!$A$4:$G$998,2,FALSE))," ",VLOOKUP((ROW(A206)-11),'List of tables'!$A$4:$G$998,2,FALSE))</f>
        <v>CT0197NI</v>
      </c>
      <c r="B206" s="10" t="str">
        <f>IF(ISNA(VLOOKUP((ROW(B206)-11),'List of tables'!$A$4:$G$998,3,FALSE))," ",VLOOKUP((ROW(B206)-11),'List of tables'!$A$4:$G$998,3,FALSE))</f>
        <v>Tenure by Passports Held (Classification 2)</v>
      </c>
      <c r="C206" s="10" t="str">
        <f>IF(ISNA(VLOOKUP((ROW(C206)-11),'List of tables'!$A$4:$G$998,5,FALSE))," ",VLOOKUP((ROW(C206)-11),'List of tables'!$A$4:$G$998,5,FALSE))</f>
        <v>Local Government District, Northern Ireland</v>
      </c>
      <c r="D206" s="10" t="str">
        <f>IF(ISNA(VLOOKUP((ROW(D206)-11),'List of tables'!$A$4:$G$998,6,FALSE))," ",VLOOKUP((ROW(D206)-11),'List of tables'!$A$4:$G$998,6,FALSE))</f>
        <v>All usual residents in households</v>
      </c>
      <c r="E206" s="59">
        <f>IF(ISNA(VLOOKUP((ROW(E206)-11),'List of tables'!$A$4:$G$998,7,FALSE))," ",VLOOKUP((ROW(E206)-11),'List of tables'!$A$4:$G$998,7,FALSE))</f>
        <v>42292</v>
      </c>
      <c r="F206" s="28" t="str">
        <f t="shared" si="3"/>
        <v>Download file (ODS, 35 KB)</v>
      </c>
      <c r="H206" s="12" t="str">
        <f>IF(ISNA(VLOOKUP((ROW(H206)-11),'List of tables'!$A$4:$I$998,9,FALSE))," ",VLOOKUP((ROW(H206)-11),'List of tables'!$A$4:$I$998,9,FALSE))</f>
        <v>https://datavis.nisra.gov.uk/census/2011/census-2011-commissioned-table-ct0197ni.ods</v>
      </c>
      <c r="I206" s="12" t="str">
        <f>IF(ISNA(VLOOKUP((ROW(I206)-11),'List of tables'!$A$4:$I$998,8,FALSE))," ",VLOOKUP((ROW(I206)-11),'List of tables'!$A$4:$I$998,8,FALSE))</f>
        <v>Download file (ODS, 35 KB)</v>
      </c>
    </row>
    <row r="207" spans="1:9" ht="31" customHeight="1">
      <c r="A207" s="31" t="str">
        <f>IF(ISNA(VLOOKUP((ROW(A207)-11),'List of tables'!$A$4:$G$998,2,FALSE))," ",VLOOKUP((ROW(A207)-11),'List of tables'!$A$4:$G$998,2,FALSE))</f>
        <v>CT0198NI</v>
      </c>
      <c r="B207" s="10" t="str">
        <f>IF(ISNA(VLOOKUP((ROW(B207)-11),'List of tables'!$A$4:$G$998,3,FALSE))," ",VLOOKUP((ROW(B207)-11),'List of tables'!$A$4:$G$998,3,FALSE))</f>
        <v>Tenure by Passports Held (Classification 2)</v>
      </c>
      <c r="C207" s="10" t="str">
        <f>IF(ISNA(VLOOKUP((ROW(C207)-11),'List of tables'!$A$4:$G$998,5,FALSE))," ",VLOOKUP((ROW(C207)-11),'List of tables'!$A$4:$G$998,5,FALSE))</f>
        <v>Super Output Area</v>
      </c>
      <c r="D207" s="10" t="str">
        <f>IF(ISNA(VLOOKUP((ROW(D207)-11),'List of tables'!$A$4:$G$998,6,FALSE))," ",VLOOKUP((ROW(D207)-11),'List of tables'!$A$4:$G$998,6,FALSE))</f>
        <v>All usual residents in households</v>
      </c>
      <c r="E207" s="59">
        <f>IF(ISNA(VLOOKUP((ROW(E207)-11),'List of tables'!$A$4:$G$998,7,FALSE))," ",VLOOKUP((ROW(E207)-11),'List of tables'!$A$4:$G$998,7,FALSE))</f>
        <v>42292</v>
      </c>
      <c r="F207" s="28" t="str">
        <f t="shared" si="3"/>
        <v>Download file (ODS, 167 KB)</v>
      </c>
      <c r="H207" s="12" t="str">
        <f>IF(ISNA(VLOOKUP((ROW(H207)-11),'List of tables'!$A$4:$I$998,9,FALSE))," ",VLOOKUP((ROW(H207)-11),'List of tables'!$A$4:$I$998,9,FALSE))</f>
        <v>https://datavis.nisra.gov.uk/census/2011/census-2011-commissioned-table-ct0198ni.ods</v>
      </c>
      <c r="I207" s="12" t="str">
        <f>IF(ISNA(VLOOKUP((ROW(I207)-11),'List of tables'!$A$4:$I$998,8,FALSE))," ",VLOOKUP((ROW(I207)-11),'List of tables'!$A$4:$I$998,8,FALSE))</f>
        <v>Download file (ODS, 167 KB)</v>
      </c>
    </row>
    <row r="208" spans="1:9" ht="46.5">
      <c r="A208" s="31" t="str">
        <f>IF(ISNA(VLOOKUP((ROW(A208)-11),'List of tables'!$A$4:$G$998,2,FALSE))," ",VLOOKUP((ROW(A208)-11),'List of tables'!$A$4:$G$998,2,FALSE))</f>
        <v>CT0199NI</v>
      </c>
      <c r="B208" s="10" t="str">
        <f>IF(ISNA(VLOOKUP((ROW(B208)-11),'List of tables'!$A$4:$G$998,3,FALSE))," ",VLOOKUP((ROW(B208)-11),'List of tables'!$A$4:$G$998,3,FALSE))</f>
        <v>Tenure by Country of Birth</v>
      </c>
      <c r="C208" s="10" t="str">
        <f>IF(ISNA(VLOOKUP((ROW(C208)-11),'List of tables'!$A$4:$G$998,5,FALSE))," ",VLOOKUP((ROW(C208)-11),'List of tables'!$A$4:$G$998,5,FALSE))</f>
        <v>Local Government District, Local Government District (2014), Northern Ireland</v>
      </c>
      <c r="D208" s="10" t="str">
        <f>IF(ISNA(VLOOKUP((ROW(D208)-11),'List of tables'!$A$4:$G$998,6,FALSE))," ",VLOOKUP((ROW(D208)-11),'List of tables'!$A$4:$G$998,6,FALSE))</f>
        <v>All usual residents in households born outside Northern Ireland (excluding rest of UK and Republic of Ireland)</v>
      </c>
      <c r="E208" s="59">
        <f>IF(ISNA(VLOOKUP((ROW(E208)-11),'List of tables'!$A$4:$G$998,7,FALSE))," ",VLOOKUP((ROW(E208)-11),'List of tables'!$A$4:$G$998,7,FALSE))</f>
        <v>42292</v>
      </c>
      <c r="F208" s="28" t="str">
        <f t="shared" si="3"/>
        <v>Download file (ODS, 27 KB)</v>
      </c>
      <c r="H208" s="12" t="str">
        <f>IF(ISNA(VLOOKUP((ROW(H208)-11),'List of tables'!$A$4:$I$998,9,FALSE))," ",VLOOKUP((ROW(H208)-11),'List of tables'!$A$4:$I$998,9,FALSE))</f>
        <v>https://datavis.nisra.gov.uk/census/2011/census-2011-commissioned-table-ct0199ni.ods</v>
      </c>
      <c r="I208" s="12" t="str">
        <f>IF(ISNA(VLOOKUP((ROW(I208)-11),'List of tables'!$A$4:$I$998,8,FALSE))," ",VLOOKUP((ROW(I208)-11),'List of tables'!$A$4:$I$998,8,FALSE))</f>
        <v>Download file (ODS, 27 KB)</v>
      </c>
    </row>
    <row r="209" spans="1:9" ht="46.5">
      <c r="A209" s="31" t="str">
        <f>IF(ISNA(VLOOKUP((ROW(A209)-11),'List of tables'!$A$4:$G$998,2,FALSE))," ",VLOOKUP((ROW(A209)-11),'List of tables'!$A$4:$G$998,2,FALSE))</f>
        <v>CT0200NI</v>
      </c>
      <c r="B209" s="10" t="str">
        <f>IF(ISNA(VLOOKUP((ROW(B209)-11),'List of tables'!$A$4:$G$998,3,FALSE))," ",VLOOKUP((ROW(B209)-11),'List of tables'!$A$4:$G$998,3,FALSE))</f>
        <v>Tenure by Country of Birth</v>
      </c>
      <c r="C209" s="10" t="str">
        <f>IF(ISNA(VLOOKUP((ROW(C209)-11),'List of tables'!$A$4:$G$998,5,FALSE))," ",VLOOKUP((ROW(C209)-11),'List of tables'!$A$4:$G$998,5,FALSE))</f>
        <v>Super Output Area, Northern Ireland</v>
      </c>
      <c r="D209" s="10" t="str">
        <f>IF(ISNA(VLOOKUP((ROW(D209)-11),'List of tables'!$A$4:$G$998,6,FALSE))," ",VLOOKUP((ROW(D209)-11),'List of tables'!$A$4:$G$998,6,FALSE))</f>
        <v>All usual residents in households born outside Northern Ireland (excluding rest of UK and Republic of Ireland)</v>
      </c>
      <c r="E209" s="59">
        <f>IF(ISNA(VLOOKUP((ROW(E209)-11),'List of tables'!$A$4:$G$998,7,FALSE))," ",VLOOKUP((ROW(E209)-11),'List of tables'!$A$4:$G$998,7,FALSE))</f>
        <v>42292</v>
      </c>
      <c r="F209" s="28" t="str">
        <f t="shared" si="3"/>
        <v>Download file (ODS, 50 KB)</v>
      </c>
      <c r="H209" s="12" t="str">
        <f>IF(ISNA(VLOOKUP((ROW(H209)-11),'List of tables'!$A$4:$I$998,9,FALSE))," ",VLOOKUP((ROW(H209)-11),'List of tables'!$A$4:$I$998,9,FALSE))</f>
        <v>https://datavis.nisra.gov.uk/census/2011/census-2011-commissioned-table-ct0200ni.ods</v>
      </c>
      <c r="I209" s="12" t="str">
        <f>IF(ISNA(VLOOKUP((ROW(I209)-11),'List of tables'!$A$4:$I$998,8,FALSE))," ",VLOOKUP((ROW(I209)-11),'List of tables'!$A$4:$I$998,8,FALSE))</f>
        <v>Download file (ODS, 50 KB)</v>
      </c>
    </row>
    <row r="210" spans="1:9" ht="31" customHeight="1">
      <c r="A210" s="31" t="str">
        <f>IF(ISNA(VLOOKUP((ROW(A210)-11),'List of tables'!$A$4:$G$998,2,FALSE))," ",VLOOKUP((ROW(A210)-11),'List of tables'!$A$4:$G$998,2,FALSE))</f>
        <v>CT0201NI</v>
      </c>
      <c r="B210" s="10" t="str">
        <f>IF(ISNA(VLOOKUP((ROW(B210)-11),'List of tables'!$A$4:$G$998,3,FALSE))," ",VLOOKUP((ROW(B210)-11),'List of tables'!$A$4:$G$998,3,FALSE))</f>
        <v>Industry by Occupation by Employment Status - Males</v>
      </c>
      <c r="C210" s="10" t="str">
        <f>IF(ISNA(VLOOKUP((ROW(C210)-11),'List of tables'!$A$4:$G$998,5,FALSE))," ",VLOOKUP((ROW(C210)-11),'List of tables'!$A$4:$G$998,5,FALSE))</f>
        <v>Northern Ireland</v>
      </c>
      <c r="D210" s="10" t="str">
        <f>IF(ISNA(VLOOKUP((ROW(D210)-11),'List of tables'!$A$4:$G$998,6,FALSE))," ",VLOOKUP((ROW(D210)-11),'List of tables'!$A$4:$G$998,6,FALSE))</f>
        <v>All males aged 16 and over in employment</v>
      </c>
      <c r="E210" s="59">
        <f>IF(ISNA(VLOOKUP((ROW(E210)-11),'List of tables'!$A$4:$G$998,7,FALSE))," ",VLOOKUP((ROW(E210)-11),'List of tables'!$A$4:$G$998,7,FALSE))</f>
        <v>42292</v>
      </c>
      <c r="F210" s="28" t="str">
        <f t="shared" si="3"/>
        <v>Download file (ODS, 104 KB)</v>
      </c>
      <c r="H210" s="12" t="str">
        <f>IF(ISNA(VLOOKUP((ROW(H210)-11),'List of tables'!$A$4:$I$998,9,FALSE))," ",VLOOKUP((ROW(H210)-11),'List of tables'!$A$4:$I$998,9,FALSE))</f>
        <v>https://datavis.nisra.gov.uk/census/2011/census-2011-commissioned-table-ct0201ni.ods</v>
      </c>
      <c r="I210" s="12" t="str">
        <f>IF(ISNA(VLOOKUP((ROW(I210)-11),'List of tables'!$A$4:$I$998,8,FALSE))," ",VLOOKUP((ROW(I210)-11),'List of tables'!$A$4:$I$998,8,FALSE))</f>
        <v>Download file (ODS, 104 KB)</v>
      </c>
    </row>
    <row r="211" spans="1:9" ht="31" customHeight="1">
      <c r="A211" s="31" t="str">
        <f>IF(ISNA(VLOOKUP((ROW(A211)-11),'List of tables'!$A$4:$G$998,2,FALSE))," ",VLOOKUP((ROW(A211)-11),'List of tables'!$A$4:$G$998,2,FALSE))</f>
        <v>CT0202NI</v>
      </c>
      <c r="B211" s="10" t="str">
        <f>IF(ISNA(VLOOKUP((ROW(B211)-11),'List of tables'!$A$4:$G$998,3,FALSE))," ",VLOOKUP((ROW(B211)-11),'List of tables'!$A$4:$G$998,3,FALSE))</f>
        <v>Industry by Occupation by Employment Status - Females</v>
      </c>
      <c r="C211" s="10" t="str">
        <f>IF(ISNA(VLOOKUP((ROW(C211)-11),'List of tables'!$A$4:$G$998,5,FALSE))," ",VLOOKUP((ROW(C211)-11),'List of tables'!$A$4:$G$998,5,FALSE))</f>
        <v>Northern Ireland</v>
      </c>
      <c r="D211" s="10" t="str">
        <f>IF(ISNA(VLOOKUP((ROW(D211)-11),'List of tables'!$A$4:$G$998,6,FALSE))," ",VLOOKUP((ROW(D211)-11),'List of tables'!$A$4:$G$998,6,FALSE))</f>
        <v>All females aged 16 and over in employment</v>
      </c>
      <c r="E211" s="59">
        <f>IF(ISNA(VLOOKUP((ROW(E211)-11),'List of tables'!$A$4:$G$998,7,FALSE))," ",VLOOKUP((ROW(E211)-11),'List of tables'!$A$4:$G$998,7,FALSE))</f>
        <v>42292</v>
      </c>
      <c r="F211" s="28" t="str">
        <f t="shared" si="3"/>
        <v>Download file (ODS, 98 KB)</v>
      </c>
      <c r="H211" s="12" t="str">
        <f>IF(ISNA(VLOOKUP((ROW(H211)-11),'List of tables'!$A$4:$I$998,9,FALSE))," ",VLOOKUP((ROW(H211)-11),'List of tables'!$A$4:$I$998,9,FALSE))</f>
        <v>https://datavis.nisra.gov.uk/census/2011/census-2011-commissioned-table-ct0202ni.ods</v>
      </c>
      <c r="I211" s="12" t="str">
        <f>IF(ISNA(VLOOKUP((ROW(I211)-11),'List of tables'!$A$4:$I$998,8,FALSE))," ",VLOOKUP((ROW(I211)-11),'List of tables'!$A$4:$I$998,8,FALSE))</f>
        <v>Download file (ODS, 98 KB)</v>
      </c>
    </row>
    <row r="212" spans="1:9" ht="62">
      <c r="A212" s="31" t="str">
        <f>IF(ISNA(VLOOKUP((ROW(A212)-11),'List of tables'!$A$4:$G$998,2,FALSE))," ",VLOOKUP((ROW(A212)-11),'List of tables'!$A$4:$G$998,2,FALSE))</f>
        <v>CT0203NI</v>
      </c>
      <c r="B212" s="10" t="str">
        <f>IF(ISNA(VLOOKUP((ROW(B212)-11),'List of tables'!$A$4:$G$998,3,FALSE))," ",VLOOKUP((ROW(B212)-11),'List of tables'!$A$4:$G$998,3,FALSE))</f>
        <v>Long-Term Health Problem or Disability by Provision of Unpaid Care by Family Status</v>
      </c>
      <c r="C212" s="10" t="str">
        <f>IF(ISNA(VLOOKUP((ROW(C212)-11),'List of tables'!$A$4:$G$998,5,FALSE))," ",VLOOKUP((ROW(C212)-11),'List of tables'!$A$4:$G$998,5,FALSE))</f>
        <v>Northern Ireland</v>
      </c>
      <c r="D212" s="10" t="str">
        <f>IF(ISNA(VLOOKUP((ROW(D212)-11),'List of tables'!$A$4:$G$998,6,FALSE))," ",VLOOKUP((ROW(D212)-11),'List of tables'!$A$4:$G$998,6,FALSE))</f>
        <v>All usual residents in households aged 16 to 24 who are unemployed (excluding full-time students) or economically inactive (excluding retired and students)</v>
      </c>
      <c r="E212" s="59">
        <f>IF(ISNA(VLOOKUP((ROW(E212)-11),'List of tables'!$A$4:$G$998,7,FALSE))," ",VLOOKUP((ROW(E212)-11),'List of tables'!$A$4:$G$998,7,FALSE))</f>
        <v>42335</v>
      </c>
      <c r="F212" s="28" t="str">
        <f t="shared" si="3"/>
        <v>Download file (ODS, 25 KB)</v>
      </c>
      <c r="H212" s="12" t="str">
        <f>IF(ISNA(VLOOKUP((ROW(H212)-11),'List of tables'!$A$4:$I$998,9,FALSE))," ",VLOOKUP((ROW(H212)-11),'List of tables'!$A$4:$I$998,9,FALSE))</f>
        <v>https://datavis.nisra.gov.uk/census/2011/census-2011-commissioned-table-ct0203ni.ods</v>
      </c>
      <c r="I212" s="12" t="str">
        <f>IF(ISNA(VLOOKUP((ROW(I212)-11),'List of tables'!$A$4:$I$998,8,FALSE))," ",VLOOKUP((ROW(I212)-11),'List of tables'!$A$4:$I$998,8,FALSE))</f>
        <v>Download file (ODS, 25 KB)</v>
      </c>
    </row>
    <row r="213" spans="1:9" ht="31" customHeight="1">
      <c r="A213" s="31" t="str">
        <f>IF(ISNA(VLOOKUP((ROW(A213)-11),'List of tables'!$A$4:$G$998,2,FALSE))," ",VLOOKUP((ROW(A213)-11),'List of tables'!$A$4:$G$998,2,FALSE))</f>
        <v>CT0204NI</v>
      </c>
      <c r="B213" s="10" t="str">
        <f>IF(ISNA(VLOOKUP((ROW(B213)-11),'List of tables'!$A$4:$G$998,3,FALSE))," ",VLOOKUP((ROW(B213)-11),'List of tables'!$A$4:$G$998,3,FALSE))</f>
        <v>Economic Activity by Religion by Age by Sex</v>
      </c>
      <c r="C213" s="10" t="str">
        <f>IF(ISNA(VLOOKUP((ROW(C213)-11),'List of tables'!$A$4:$G$998,5,FALSE))," ",VLOOKUP((ROW(C213)-11),'List of tables'!$A$4:$G$998,5,FALSE))</f>
        <v>Northern Ireland</v>
      </c>
      <c r="D213" s="10" t="str">
        <f>IF(ISNA(VLOOKUP((ROW(D213)-11),'List of tables'!$A$4:$G$998,6,FALSE))," ",VLOOKUP((ROW(D213)-11),'List of tables'!$A$4:$G$998,6,FALSE))</f>
        <v>All usual residents aged 16 to 74</v>
      </c>
      <c r="E213" s="59">
        <f>IF(ISNA(VLOOKUP((ROW(E213)-11),'List of tables'!$A$4:$G$998,7,FALSE))," ",VLOOKUP((ROW(E213)-11),'List of tables'!$A$4:$G$998,7,FALSE))</f>
        <v>42336</v>
      </c>
      <c r="F213" s="28" t="str">
        <f t="shared" si="3"/>
        <v>Download file (ODS, 48 KB)</v>
      </c>
      <c r="H213" s="12" t="str">
        <f>IF(ISNA(VLOOKUP((ROW(H213)-11),'List of tables'!$A$4:$I$998,9,FALSE))," ",VLOOKUP((ROW(H213)-11),'List of tables'!$A$4:$I$998,9,FALSE))</f>
        <v>https://datavis.nisra.gov.uk/census/2011/census-2011-commissioned-table-ct0204ni.ods</v>
      </c>
      <c r="I213" s="12" t="str">
        <f>IF(ISNA(VLOOKUP((ROW(I213)-11),'List of tables'!$A$4:$I$998,8,FALSE))," ",VLOOKUP((ROW(I213)-11),'List of tables'!$A$4:$I$998,8,FALSE))</f>
        <v>Download file (ODS, 48 KB)</v>
      </c>
    </row>
    <row r="214" spans="1:9" ht="62">
      <c r="A214" s="31" t="str">
        <f>IF(ISNA(VLOOKUP((ROW(A214)-11),'List of tables'!$A$4:$G$998,2,FALSE))," ",VLOOKUP((ROW(A214)-11),'List of tables'!$A$4:$G$998,2,FALSE))</f>
        <v>CT0205NI</v>
      </c>
      <c r="B214" s="10" t="str">
        <f>IF(ISNA(VLOOKUP((ROW(B214)-11),'List of tables'!$A$4:$G$998,3,FALSE))," ",VLOOKUP((ROW(B214)-11),'List of tables'!$A$4:$G$998,3,FALSE))</f>
        <v>Household Composition by Number of Parents by Family Status by Economic Activity</v>
      </c>
      <c r="C214" s="10" t="str">
        <f>IF(ISNA(VLOOKUP((ROW(C214)-11),'List of tables'!$A$4:$G$998,5,FALSE))," ",VLOOKUP((ROW(C214)-11),'List of tables'!$A$4:$G$998,5,FALSE))</f>
        <v>Northern Ireland</v>
      </c>
      <c r="D214" s="10" t="str">
        <f>IF(ISNA(VLOOKUP((ROW(D214)-11),'List of tables'!$A$4:$G$998,6,FALSE))," ",VLOOKUP((ROW(D214)-11),'List of tables'!$A$4:$G$998,6,FALSE))</f>
        <v>All usual residents aged 16 to 24 who are unemployed (excluding full-time students) or economically inactive (excluding retired and students)</v>
      </c>
      <c r="E214" s="59">
        <f>IF(ISNA(VLOOKUP((ROW(E214)-11),'List of tables'!$A$4:$G$998,7,FALSE))," ",VLOOKUP((ROW(E214)-11),'List of tables'!$A$4:$G$998,7,FALSE))</f>
        <v>42337</v>
      </c>
      <c r="F214" s="28" t="str">
        <f t="shared" si="3"/>
        <v>Download file (ODS, 30 KB)</v>
      </c>
      <c r="H214" s="12" t="str">
        <f>IF(ISNA(VLOOKUP((ROW(H214)-11),'List of tables'!$A$4:$I$998,9,FALSE))," ",VLOOKUP((ROW(H214)-11),'List of tables'!$A$4:$I$998,9,FALSE))</f>
        <v>https://datavis.nisra.gov.uk/census/2011/census-2011-commissioned-table-ct0205ni.ods</v>
      </c>
      <c r="I214" s="12" t="str">
        <f>IF(ISNA(VLOOKUP((ROW(I214)-11),'List of tables'!$A$4:$I$998,8,FALSE))," ",VLOOKUP((ROW(I214)-11),'List of tables'!$A$4:$I$998,8,FALSE))</f>
        <v>Download file (ODS, 30 KB)</v>
      </c>
    </row>
    <row r="215" spans="1:9" ht="62">
      <c r="A215" s="31" t="str">
        <f>IF(ISNA(VLOOKUP((ROW(A215)-11),'List of tables'!$A$4:$G$998,2,FALSE))," ",VLOOKUP((ROW(A215)-11),'List of tables'!$A$4:$G$998,2,FALSE))</f>
        <v>CT0206NI</v>
      </c>
      <c r="B215" s="10" t="str">
        <f>IF(ISNA(VLOOKUP((ROW(B215)-11),'List of tables'!$A$4:$G$998,3,FALSE))," ",VLOOKUP((ROW(B215)-11),'List of tables'!$A$4:$G$998,3,FALSE))</f>
        <v>Highest Level of Qualifications of FRP by Family Status by MDM2010 Quintile of SOA</v>
      </c>
      <c r="C215" s="10" t="str">
        <f>IF(ISNA(VLOOKUP((ROW(C215)-11),'List of tables'!$A$4:$G$998,5,FALSE))," ",VLOOKUP((ROW(C215)-11),'List of tables'!$A$4:$G$998,5,FALSE))</f>
        <v>Northern Ireland</v>
      </c>
      <c r="D215" s="10" t="str">
        <f>IF(ISNA(VLOOKUP((ROW(D215)-11),'List of tables'!$A$4:$G$998,6,FALSE))," ",VLOOKUP((ROW(D215)-11),'List of tables'!$A$4:$G$998,6,FALSE))</f>
        <v>All usual residents aged 16 to 24 who are unemployed (excluding full-time students) or economically inactive (excluding retired and students)</v>
      </c>
      <c r="E215" s="59">
        <f>IF(ISNA(VLOOKUP((ROW(E215)-11),'List of tables'!$A$4:$G$998,7,FALSE))," ",VLOOKUP((ROW(E215)-11),'List of tables'!$A$4:$G$998,7,FALSE))</f>
        <v>42337</v>
      </c>
      <c r="F215" s="28" t="str">
        <f t="shared" si="3"/>
        <v>Download file (ODS, 30 KB)</v>
      </c>
      <c r="H215" s="12" t="str">
        <f>IF(ISNA(VLOOKUP((ROW(H215)-11),'List of tables'!$A$4:$I$998,9,FALSE))," ",VLOOKUP((ROW(H215)-11),'List of tables'!$A$4:$I$998,9,FALSE))</f>
        <v>https://datavis.nisra.gov.uk/census/2011/census-2011-commissioned-table-ct0206ni.ods</v>
      </c>
      <c r="I215" s="12" t="str">
        <f>IF(ISNA(VLOOKUP((ROW(I215)-11),'List of tables'!$A$4:$I$998,8,FALSE))," ",VLOOKUP((ROW(I215)-11),'List of tables'!$A$4:$I$998,8,FALSE))</f>
        <v>Download file (ODS, 30 KB)</v>
      </c>
    </row>
    <row r="216" spans="1:9" ht="62">
      <c r="A216" s="31" t="str">
        <f>IF(ISNA(VLOOKUP((ROW(A216)-11),'List of tables'!$A$4:$G$998,2,FALSE))," ",VLOOKUP((ROW(A216)-11),'List of tables'!$A$4:$G$998,2,FALSE))</f>
        <v>CT0207NI</v>
      </c>
      <c r="B216" s="10" t="str">
        <f>IF(ISNA(VLOOKUP((ROW(B216)-11),'List of tables'!$A$4:$G$998,3,FALSE))," ",VLOOKUP((ROW(B216)-11),'List of tables'!$A$4:$G$998,3,FALSE))</f>
        <v>Highest Level of Qualifications by Family Status by Economic Activity</v>
      </c>
      <c r="C216" s="10" t="str">
        <f>IF(ISNA(VLOOKUP((ROW(C216)-11),'List of tables'!$A$4:$G$998,5,FALSE))," ",VLOOKUP((ROW(C216)-11),'List of tables'!$A$4:$G$998,5,FALSE))</f>
        <v>Northern Ireland</v>
      </c>
      <c r="D216" s="10" t="str">
        <f>IF(ISNA(VLOOKUP((ROW(D216)-11),'List of tables'!$A$4:$G$998,6,FALSE))," ",VLOOKUP((ROW(D216)-11),'List of tables'!$A$4:$G$998,6,FALSE))</f>
        <v>All usual residents aged 16 to 24 who are unemployed (excluding full-time students) or economically inactive (excluding retired and students)</v>
      </c>
      <c r="E216" s="59">
        <f>IF(ISNA(VLOOKUP((ROW(E216)-11),'List of tables'!$A$4:$G$998,7,FALSE))," ",VLOOKUP((ROW(E216)-11),'List of tables'!$A$4:$G$998,7,FALSE))</f>
        <v>42337</v>
      </c>
      <c r="F216" s="28" t="str">
        <f t="shared" si="3"/>
        <v>Download file (ODS, 28 KB)</v>
      </c>
      <c r="H216" s="12" t="str">
        <f>IF(ISNA(VLOOKUP((ROW(H216)-11),'List of tables'!$A$4:$I$998,9,FALSE))," ",VLOOKUP((ROW(H216)-11),'List of tables'!$A$4:$I$998,9,FALSE))</f>
        <v>https://datavis.nisra.gov.uk/census/2011/census-2011-commissioned-table-ct0207ni.ods</v>
      </c>
      <c r="I216" s="12" t="str">
        <f>IF(ISNA(VLOOKUP((ROW(I216)-11),'List of tables'!$A$4:$I$998,8,FALSE))," ",VLOOKUP((ROW(I216)-11),'List of tables'!$A$4:$I$998,8,FALSE))</f>
        <v>Download file (ODS, 28 KB)</v>
      </c>
    </row>
    <row r="217" spans="1:9" ht="62">
      <c r="A217" s="31" t="str">
        <f>IF(ISNA(VLOOKUP((ROW(A217)-11),'List of tables'!$A$4:$G$998,2,FALSE))," ",VLOOKUP((ROW(A217)-11),'List of tables'!$A$4:$G$998,2,FALSE))</f>
        <v>CT0208NI</v>
      </c>
      <c r="B217" s="10" t="str">
        <f>IF(ISNA(VLOOKUP((ROW(B217)-11),'List of tables'!$A$4:$G$998,3,FALSE))," ",VLOOKUP((ROW(B217)-11),'List of tables'!$A$4:$G$998,3,FALSE))</f>
        <v>Long-Term Health Problem or Disability by Family Status by Economic Activity</v>
      </c>
      <c r="C217" s="10" t="str">
        <f>IF(ISNA(VLOOKUP((ROW(C217)-11),'List of tables'!$A$4:$G$998,5,FALSE))," ",VLOOKUP((ROW(C217)-11),'List of tables'!$A$4:$G$998,5,FALSE))</f>
        <v>Northern Ireland</v>
      </c>
      <c r="D217" s="10" t="str">
        <f>IF(ISNA(VLOOKUP((ROW(D217)-11),'List of tables'!$A$4:$G$998,6,FALSE))," ",VLOOKUP((ROW(D217)-11),'List of tables'!$A$4:$G$998,6,FALSE))</f>
        <v>All usual residents aged 16 to 24 who are unemployed (excluding full-time students) or economically inactive (excluding retired and students)</v>
      </c>
      <c r="E217" s="59">
        <f>IF(ISNA(VLOOKUP((ROW(E217)-11),'List of tables'!$A$4:$G$998,7,FALSE))," ",VLOOKUP((ROW(E217)-11),'List of tables'!$A$4:$G$998,7,FALSE))</f>
        <v>42337</v>
      </c>
      <c r="F217" s="28" t="str">
        <f t="shared" si="3"/>
        <v>Download file (ODS, 27 KB)</v>
      </c>
      <c r="H217" s="12" t="str">
        <f>IF(ISNA(VLOOKUP((ROW(H217)-11),'List of tables'!$A$4:$I$998,9,FALSE))," ",VLOOKUP((ROW(H217)-11),'List of tables'!$A$4:$I$998,9,FALSE))</f>
        <v>https://datavis.nisra.gov.uk/census/2011/census-2011-commissioned-table-ct0208ni.ods</v>
      </c>
      <c r="I217" s="12" t="str">
        <f>IF(ISNA(VLOOKUP((ROW(I217)-11),'List of tables'!$A$4:$I$998,8,FALSE))," ",VLOOKUP((ROW(I217)-11),'List of tables'!$A$4:$I$998,8,FALSE))</f>
        <v>Download file (ODS, 27 KB)</v>
      </c>
    </row>
    <row r="218" spans="1:9" ht="62">
      <c r="A218" s="31" t="str">
        <f>IF(ISNA(VLOOKUP((ROW(A218)-11),'List of tables'!$A$4:$G$998,2,FALSE))," ",VLOOKUP((ROW(A218)-11),'List of tables'!$A$4:$G$998,2,FALSE))</f>
        <v>CT0209NI</v>
      </c>
      <c r="B218" s="10" t="str">
        <f>IF(ISNA(VLOOKUP((ROW(B218)-11),'List of tables'!$A$4:$G$998,3,FALSE))," ",VLOOKUP((ROW(B218)-11),'List of tables'!$A$4:$G$998,3,FALSE))</f>
        <v>Highest Level of Qualifications by Family Status by Age</v>
      </c>
      <c r="C218" s="10" t="str">
        <f>IF(ISNA(VLOOKUP((ROW(C218)-11),'List of tables'!$A$4:$G$998,5,FALSE))," ",VLOOKUP((ROW(C218)-11),'List of tables'!$A$4:$G$998,5,FALSE))</f>
        <v>Northern Ireland</v>
      </c>
      <c r="D218" s="10" t="str">
        <f>IF(ISNA(VLOOKUP((ROW(D218)-11),'List of tables'!$A$4:$G$998,6,FALSE))," ",VLOOKUP((ROW(D218)-11),'List of tables'!$A$4:$G$998,6,FALSE))</f>
        <v>All usual residents aged 16 to 24 who are unemployed (excluding full-time students) or economically inactive (excluding retired and students)</v>
      </c>
      <c r="E218" s="59">
        <f>IF(ISNA(VLOOKUP((ROW(E218)-11),'List of tables'!$A$4:$G$998,7,FALSE))," ",VLOOKUP((ROW(E218)-11),'List of tables'!$A$4:$G$998,7,FALSE))</f>
        <v>42337</v>
      </c>
      <c r="F218" s="28" t="str">
        <f t="shared" si="3"/>
        <v>Download file (ODS, 28 KB)</v>
      </c>
      <c r="H218" s="12" t="str">
        <f>IF(ISNA(VLOOKUP((ROW(H218)-11),'List of tables'!$A$4:$I$998,9,FALSE))," ",VLOOKUP((ROW(H218)-11),'List of tables'!$A$4:$I$998,9,FALSE))</f>
        <v>https://datavis.nisra.gov.uk/census/2011/census-2011-commissioned-table-ct0209ni.ods</v>
      </c>
      <c r="I218" s="12" t="str">
        <f>IF(ISNA(VLOOKUP((ROW(I218)-11),'List of tables'!$A$4:$I$998,8,FALSE))," ",VLOOKUP((ROW(I218)-11),'List of tables'!$A$4:$I$998,8,FALSE))</f>
        <v>Download file (ODS, 28 KB)</v>
      </c>
    </row>
    <row r="219" spans="1:9" ht="62">
      <c r="A219" s="31" t="str">
        <f>IF(ISNA(VLOOKUP((ROW(A219)-11),'List of tables'!$A$4:$G$998,2,FALSE))," ",VLOOKUP((ROW(A219)-11),'List of tables'!$A$4:$G$998,2,FALSE))</f>
        <v>CT0210NI</v>
      </c>
      <c r="B219" s="10" t="str">
        <f>IF(ISNA(VLOOKUP((ROW(B219)-11),'List of tables'!$A$4:$G$998,3,FALSE))," ",VLOOKUP((ROW(B219)-11),'List of tables'!$A$4:$G$998,3,FALSE))</f>
        <v>Long-Term Health Problem or Disability by Family Status by Age</v>
      </c>
      <c r="C219" s="10" t="str">
        <f>IF(ISNA(VLOOKUP((ROW(C219)-11),'List of tables'!$A$4:$G$998,5,FALSE))," ",VLOOKUP((ROW(C219)-11),'List of tables'!$A$4:$G$998,5,FALSE))</f>
        <v>Northern Ireland</v>
      </c>
      <c r="D219" s="10" t="str">
        <f>IF(ISNA(VLOOKUP((ROW(D219)-11),'List of tables'!$A$4:$G$998,6,FALSE))," ",VLOOKUP((ROW(D219)-11),'List of tables'!$A$4:$G$998,6,FALSE))</f>
        <v>All usual residents aged 16 to 24 who are unemployed (excluding full-time students) or economically inactive (excluding retired and students)</v>
      </c>
      <c r="E219" s="59">
        <f>IF(ISNA(VLOOKUP((ROW(E219)-11),'List of tables'!$A$4:$G$998,7,FALSE))," ",VLOOKUP((ROW(E219)-11),'List of tables'!$A$4:$G$998,7,FALSE))</f>
        <v>42337</v>
      </c>
      <c r="F219" s="28" t="str">
        <f t="shared" si="3"/>
        <v>Download file (ODS, 27 KB)</v>
      </c>
      <c r="H219" s="12" t="str">
        <f>IF(ISNA(VLOOKUP((ROW(H219)-11),'List of tables'!$A$4:$I$998,9,FALSE))," ",VLOOKUP((ROW(H219)-11),'List of tables'!$A$4:$I$998,9,FALSE))</f>
        <v>https://datavis.nisra.gov.uk/census/2011/census-2011-commissioned-table-ct0210ni.ods</v>
      </c>
      <c r="I219" s="12" t="str">
        <f>IF(ISNA(VLOOKUP((ROW(I219)-11),'List of tables'!$A$4:$I$998,8,FALSE))," ",VLOOKUP((ROW(I219)-11),'List of tables'!$A$4:$I$998,8,FALSE))</f>
        <v>Download file (ODS, 27 KB)</v>
      </c>
    </row>
    <row r="220" spans="1:9" ht="62">
      <c r="A220" s="31" t="str">
        <f>IF(ISNA(VLOOKUP((ROW(A220)-11),'List of tables'!$A$4:$G$998,2,FALSE))," ",VLOOKUP((ROW(A220)-11),'List of tables'!$A$4:$G$998,2,FALSE))</f>
        <v>CT0211NI</v>
      </c>
      <c r="B220" s="10" t="str">
        <f>IF(ISNA(VLOOKUP((ROW(B220)-11),'List of tables'!$A$4:$G$998,3,FALSE))," ",VLOOKUP((ROW(B220)-11),'List of tables'!$A$4:$G$998,3,FALSE))</f>
        <v>Long-Term Health Problem or Disability by MDM2010 Quintile of SOA by Age</v>
      </c>
      <c r="C220" s="10" t="str">
        <f>IF(ISNA(VLOOKUP((ROW(C220)-11),'List of tables'!$A$4:$G$998,5,FALSE))," ",VLOOKUP((ROW(C220)-11),'List of tables'!$A$4:$G$998,5,FALSE))</f>
        <v>Northern Ireland</v>
      </c>
      <c r="D220" s="10" t="str">
        <f>IF(ISNA(VLOOKUP((ROW(D220)-11),'List of tables'!$A$4:$G$998,6,FALSE))," ",VLOOKUP((ROW(D220)-11),'List of tables'!$A$4:$G$998,6,FALSE))</f>
        <v>All usual residents aged 16 to 24 who are unemployed (excluding full-time students) or economically inactive (excluding retired and students)</v>
      </c>
      <c r="E220" s="59">
        <f>IF(ISNA(VLOOKUP((ROW(E220)-11),'List of tables'!$A$4:$G$998,7,FALSE))," ",VLOOKUP((ROW(E220)-11),'List of tables'!$A$4:$G$998,7,FALSE))</f>
        <v>42337</v>
      </c>
      <c r="F220" s="28" t="str">
        <f t="shared" si="3"/>
        <v>Download file (ODS, 28 KB)</v>
      </c>
      <c r="H220" s="12" t="str">
        <f>IF(ISNA(VLOOKUP((ROW(H220)-11),'List of tables'!$A$4:$I$998,9,FALSE))," ",VLOOKUP((ROW(H220)-11),'List of tables'!$A$4:$I$998,9,FALSE))</f>
        <v>https://datavis.nisra.gov.uk/census/2011/census-2011-commissioned-table-ct0211ni.ods</v>
      </c>
      <c r="I220" s="12" t="str">
        <f>IF(ISNA(VLOOKUP((ROW(I220)-11),'List of tables'!$A$4:$I$998,8,FALSE))," ",VLOOKUP((ROW(I220)-11),'List of tables'!$A$4:$I$998,8,FALSE))</f>
        <v>Download file (ODS, 28 KB)</v>
      </c>
    </row>
    <row r="221" spans="1:9" ht="62">
      <c r="A221" s="31" t="str">
        <f>IF(ISNA(VLOOKUP((ROW(A221)-11),'List of tables'!$A$4:$G$998,2,FALSE))," ",VLOOKUP((ROW(A221)-11),'List of tables'!$A$4:$G$998,2,FALSE))</f>
        <v>CT0212NI</v>
      </c>
      <c r="B221" s="10" t="str">
        <f>IF(ISNA(VLOOKUP((ROW(B221)-11),'List of tables'!$A$4:$G$998,3,FALSE))," ",VLOOKUP((ROW(B221)-11),'List of tables'!$A$4:$G$998,3,FALSE))</f>
        <v>Highest Level of Qualifications by MDM2010 Quintile of SOA by Age</v>
      </c>
      <c r="C221" s="10" t="str">
        <f>IF(ISNA(VLOOKUP((ROW(C221)-11),'List of tables'!$A$4:$G$998,5,FALSE))," ",VLOOKUP((ROW(C221)-11),'List of tables'!$A$4:$G$998,5,FALSE))</f>
        <v>Northern Ireland</v>
      </c>
      <c r="D221" s="10" t="str">
        <f>IF(ISNA(VLOOKUP((ROW(D221)-11),'List of tables'!$A$4:$G$998,6,FALSE))," ",VLOOKUP((ROW(D221)-11),'List of tables'!$A$4:$G$998,6,FALSE))</f>
        <v>All usual residents aged 16 to 24 who are unemployed (excluding full-time students) or economically inactive (excluding retired and students)</v>
      </c>
      <c r="E221" s="59">
        <f>IF(ISNA(VLOOKUP((ROW(E221)-11),'List of tables'!$A$4:$G$998,7,FALSE))," ",VLOOKUP((ROW(E221)-11),'List of tables'!$A$4:$G$998,7,FALSE))</f>
        <v>42337</v>
      </c>
      <c r="F221" s="28" t="str">
        <f t="shared" si="3"/>
        <v>Download file (ODS, 28 KB)</v>
      </c>
      <c r="H221" s="12" t="str">
        <f>IF(ISNA(VLOOKUP((ROW(H221)-11),'List of tables'!$A$4:$I$998,9,FALSE))," ",VLOOKUP((ROW(H221)-11),'List of tables'!$A$4:$I$998,9,FALSE))</f>
        <v>https://datavis.nisra.gov.uk/census/2011/census-2011-commissioned-table-ct0212ni.ods</v>
      </c>
      <c r="I221" s="12" t="str">
        <f>IF(ISNA(VLOOKUP((ROW(I221)-11),'List of tables'!$A$4:$I$998,8,FALSE))," ",VLOOKUP((ROW(I221)-11),'List of tables'!$A$4:$I$998,8,FALSE))</f>
        <v>Download file (ODS, 28 KB)</v>
      </c>
    </row>
    <row r="222" spans="1:9" ht="31" customHeight="1">
      <c r="A222" s="31" t="str">
        <f>IF(ISNA(VLOOKUP((ROW(A222)-11),'List of tables'!$A$4:$G$998,2,FALSE))," ",VLOOKUP((ROW(A222)-11),'List of tables'!$A$4:$G$998,2,FALSE))</f>
        <v>CT0213NI</v>
      </c>
      <c r="B222" s="10" t="str">
        <f>IF(ISNA(VLOOKUP((ROW(B222)-11),'List of tables'!$A$4:$G$998,3,FALSE))," ",VLOOKUP((ROW(B222)-11),'List of tables'!$A$4:$G$998,3,FALSE))</f>
        <v>NEETs in Family by Family Type by Highest Level of Qualifications of FRP</v>
      </c>
      <c r="C222" s="10" t="str">
        <f>IF(ISNA(VLOOKUP((ROW(C222)-11),'List of tables'!$A$4:$G$998,5,FALSE))," ",VLOOKUP((ROW(C222)-11),'List of tables'!$A$4:$G$998,5,FALSE))</f>
        <v>Northern Ireland</v>
      </c>
      <c r="D222" s="10" t="str">
        <f>IF(ISNA(VLOOKUP((ROW(D222)-11),'List of tables'!$A$4:$G$998,6,FALSE))," ",VLOOKUP((ROW(D222)-11),'List of tables'!$A$4:$G$998,6,FALSE))</f>
        <v>All families in households</v>
      </c>
      <c r="E222" s="59">
        <f>IF(ISNA(VLOOKUP((ROW(E222)-11),'List of tables'!$A$4:$G$998,7,FALSE))," ",VLOOKUP((ROW(E222)-11),'List of tables'!$A$4:$G$998,7,FALSE))</f>
        <v>42337</v>
      </c>
      <c r="F222" s="28" t="str">
        <f t="shared" si="3"/>
        <v>Download file (ODS, 32 KB)</v>
      </c>
      <c r="H222" s="12" t="str">
        <f>IF(ISNA(VLOOKUP((ROW(H222)-11),'List of tables'!$A$4:$I$998,9,FALSE))," ",VLOOKUP((ROW(H222)-11),'List of tables'!$A$4:$I$998,9,FALSE))</f>
        <v>https://datavis.nisra.gov.uk/census/2011/census-2011-commissioned-table-ct0213ni.ods</v>
      </c>
      <c r="I222" s="12" t="str">
        <f>IF(ISNA(VLOOKUP((ROW(I222)-11),'List of tables'!$A$4:$I$998,8,FALSE))," ",VLOOKUP((ROW(I222)-11),'List of tables'!$A$4:$I$998,8,FALSE))</f>
        <v>Download file (ODS, 32 KB)</v>
      </c>
    </row>
    <row r="223" spans="1:9" ht="62">
      <c r="A223" s="31" t="str">
        <f>IF(ISNA(VLOOKUP((ROW(A223)-11),'List of tables'!$A$4:$G$998,2,FALSE))," ",VLOOKUP((ROW(A223)-11),'List of tables'!$A$4:$G$998,2,FALSE))</f>
        <v>CT0214NI</v>
      </c>
      <c r="B223" s="10" t="str">
        <f>IF(ISNA(VLOOKUP((ROW(B223)-11),'List of tables'!$A$4:$G$998,3,FALSE))," ",VLOOKUP((ROW(B223)-11),'List of tables'!$A$4:$G$998,3,FALSE))</f>
        <v>Family Status by MDM2010 Quintile of SOA by Age</v>
      </c>
      <c r="C223" s="10" t="str">
        <f>IF(ISNA(VLOOKUP((ROW(C223)-11),'List of tables'!$A$4:$G$998,5,FALSE))," ",VLOOKUP((ROW(C223)-11),'List of tables'!$A$4:$G$998,5,FALSE))</f>
        <v>Northern Ireland</v>
      </c>
      <c r="D223" s="10" t="str">
        <f>IF(ISNA(VLOOKUP((ROW(D223)-11),'List of tables'!$A$4:$G$998,6,FALSE))," ",VLOOKUP((ROW(D223)-11),'List of tables'!$A$4:$G$998,6,FALSE))</f>
        <v>All usual residents aged 16 to 64 who are unemployed (excluding full-time students) or economically inactive (excluding retired and students)</v>
      </c>
      <c r="E223" s="59">
        <f>IF(ISNA(VLOOKUP((ROW(E223)-11),'List of tables'!$A$4:$G$998,7,FALSE))," ",VLOOKUP((ROW(E223)-11),'List of tables'!$A$4:$G$998,7,FALSE))</f>
        <v>42337</v>
      </c>
      <c r="F223" s="28" t="str">
        <f t="shared" si="3"/>
        <v>Download file (ODS, 26 KB)</v>
      </c>
      <c r="H223" s="12" t="str">
        <f>IF(ISNA(VLOOKUP((ROW(H223)-11),'List of tables'!$A$4:$I$998,9,FALSE))," ",VLOOKUP((ROW(H223)-11),'List of tables'!$A$4:$I$998,9,FALSE))</f>
        <v>https://datavis.nisra.gov.uk/census/2011/census-2011-commissioned-table-ct0214ni.ods</v>
      </c>
      <c r="I223" s="12" t="str">
        <f>IF(ISNA(VLOOKUP((ROW(I223)-11),'List of tables'!$A$4:$I$998,8,FALSE))," ",VLOOKUP((ROW(I223)-11),'List of tables'!$A$4:$I$998,8,FALSE))</f>
        <v>Download file (ODS, 26 KB)</v>
      </c>
    </row>
    <row r="224" spans="1:9" ht="46.5">
      <c r="A224" s="31" t="str">
        <f>IF(ISNA(VLOOKUP((ROW(A224)-11),'List of tables'!$A$4:$G$998,2,FALSE))," ",VLOOKUP((ROW(A224)-11),'List of tables'!$A$4:$G$998,2,FALSE))</f>
        <v>CT0215NI</v>
      </c>
      <c r="B224" s="10" t="str">
        <f>IF(ISNA(VLOOKUP((ROW(B224)-11),'List of tables'!$A$4:$G$998,3,FALSE))," ",VLOOKUP((ROW(B224)-11),'List of tables'!$A$4:$G$998,3,FALSE))</f>
        <v>Working or Studying in the Republic of Ireland (RoI) by Method of Travel to Work or Study</v>
      </c>
      <c r="C224" s="10" t="str">
        <f>IF(ISNA(VLOOKUP((ROW(C224)-11),'List of tables'!$A$4:$G$998,5,FALSE))," ",VLOOKUP((ROW(C224)-11),'List of tables'!$A$4:$G$998,5,FALSE))</f>
        <v>Local Government District, Northern Ireland</v>
      </c>
      <c r="D224" s="10" t="str">
        <f>IF(ISNA(VLOOKUP((ROW(D224)-11),'List of tables'!$A$4:$G$998,6,FALSE))," ",VLOOKUP((ROW(D224)-11),'List of tables'!$A$4:$G$998,6,FALSE))</f>
        <v>All usual residents aged 16 to 74 in full-time education in RoI and/or in employment and working in RoI</v>
      </c>
      <c r="E224" s="59">
        <f>IF(ISNA(VLOOKUP((ROW(E224)-11),'List of tables'!$A$4:$G$998,7,FALSE))," ",VLOOKUP((ROW(E224)-11),'List of tables'!$A$4:$G$998,7,FALSE))</f>
        <v>42337</v>
      </c>
      <c r="F224" s="28" t="str">
        <f t="shared" si="3"/>
        <v>Download file (ODS, 28 KB)</v>
      </c>
      <c r="H224" s="12" t="str">
        <f>IF(ISNA(VLOOKUP((ROW(H224)-11),'List of tables'!$A$4:$I$998,9,FALSE))," ",VLOOKUP((ROW(H224)-11),'List of tables'!$A$4:$I$998,9,FALSE))</f>
        <v>https://datavis.nisra.gov.uk/census/2011/census-2011-commissioned-table-ct0215ni.ods</v>
      </c>
      <c r="I224" s="12" t="str">
        <f>IF(ISNA(VLOOKUP((ROW(I224)-11),'List of tables'!$A$4:$I$998,8,FALSE))," ",VLOOKUP((ROW(I224)-11),'List of tables'!$A$4:$I$998,8,FALSE))</f>
        <v>Download file (ODS, 28 KB)</v>
      </c>
    </row>
    <row r="225" spans="1:9" ht="31" customHeight="1">
      <c r="A225" s="31" t="str">
        <f>IF(ISNA(VLOOKUP((ROW(A225)-11),'List of tables'!$A$4:$G$998,2,FALSE))," ",VLOOKUP((ROW(A225)-11),'List of tables'!$A$4:$G$998,2,FALSE))</f>
        <v>CT0216NI</v>
      </c>
      <c r="B225" s="10" t="str">
        <f>IF(ISNA(VLOOKUP((ROW(B225)-11),'List of tables'!$A$4:$G$998,3,FALSE))," ",VLOOKUP((ROW(B225)-11),'List of tables'!$A$4:$G$998,3,FALSE))</f>
        <v>Economic Activity by Age by Sex</v>
      </c>
      <c r="C225" s="10" t="str">
        <f>IF(ISNA(VLOOKUP((ROW(C225)-11),'List of tables'!$A$4:$G$998,5,FALSE))," ",VLOOKUP((ROW(C225)-11),'List of tables'!$A$4:$G$998,5,FALSE))</f>
        <v>Super Output Area, Northern Ireland</v>
      </c>
      <c r="D225" s="10" t="str">
        <f>IF(ISNA(VLOOKUP((ROW(D225)-11),'List of tables'!$A$4:$G$998,6,FALSE))," ",VLOOKUP((ROW(D225)-11),'List of tables'!$A$4:$G$998,6,FALSE))</f>
        <v>All usual residents in households</v>
      </c>
      <c r="E225" s="59">
        <f>IF(ISNA(VLOOKUP((ROW(E225)-11),'List of tables'!$A$4:$G$998,7,FALSE))," ",VLOOKUP((ROW(E225)-11),'List of tables'!$A$4:$G$998,7,FALSE))</f>
        <v>42337</v>
      </c>
      <c r="F225" s="28" t="str">
        <f t="shared" si="3"/>
        <v>Download file (ODS, 141 KB)</v>
      </c>
      <c r="H225" s="12" t="str">
        <f>IF(ISNA(VLOOKUP((ROW(H225)-11),'List of tables'!$A$4:$I$998,9,FALSE))," ",VLOOKUP((ROW(H225)-11),'List of tables'!$A$4:$I$998,9,FALSE))</f>
        <v>https://datavis.nisra.gov.uk/census/2011/census-2011-commissioned-table-ct0216ni.ods</v>
      </c>
      <c r="I225" s="12" t="str">
        <f>IF(ISNA(VLOOKUP((ROW(I225)-11),'List of tables'!$A$4:$I$998,8,FALSE))," ",VLOOKUP((ROW(I225)-11),'List of tables'!$A$4:$I$998,8,FALSE))</f>
        <v>Download file (ODS, 141 KB)</v>
      </c>
    </row>
    <row r="226" spans="1:9" ht="31" customHeight="1">
      <c r="A226" s="31" t="str">
        <f>IF(ISNA(VLOOKUP((ROW(A226)-11),'List of tables'!$A$4:$G$998,2,FALSE))," ",VLOOKUP((ROW(A226)-11),'List of tables'!$A$4:$G$998,2,FALSE))</f>
        <v>CT0217NI</v>
      </c>
      <c r="B226" s="10" t="str">
        <f>IF(ISNA(VLOOKUP((ROW(B226)-11),'List of tables'!$A$4:$G$998,3,FALSE))," ",VLOOKUP((ROW(B226)-11),'List of tables'!$A$4:$G$998,3,FALSE))</f>
        <v>Population Density</v>
      </c>
      <c r="C226" s="10" t="str">
        <f>IF(ISNA(VLOOKUP((ROW(C226)-11),'List of tables'!$A$4:$G$998,5,FALSE))," ",VLOOKUP((ROW(C226)-11),'List of tables'!$A$4:$G$998,5,FALSE))</f>
        <v>Settlement2015</v>
      </c>
      <c r="D226" s="10" t="str">
        <f>IF(ISNA(VLOOKUP((ROW(D226)-11),'List of tables'!$A$4:$G$998,6,FALSE))," ",VLOOKUP((ROW(D226)-11),'List of tables'!$A$4:$G$998,6,FALSE))</f>
        <v>All usual residents</v>
      </c>
      <c r="E226" s="59">
        <f>IF(ISNA(VLOOKUP((ROW(E226)-11),'List of tables'!$A$4:$G$998,7,FALSE))," ",VLOOKUP((ROW(E226)-11),'List of tables'!$A$4:$G$998,7,FALSE))</f>
        <v>42337</v>
      </c>
      <c r="F226" s="28" t="str">
        <f t="shared" si="3"/>
        <v>Download file (ODS, 21 KB)</v>
      </c>
      <c r="H226" s="12" t="str">
        <f>IF(ISNA(VLOOKUP((ROW(H226)-11),'List of tables'!$A$4:$I$998,9,FALSE))," ",VLOOKUP((ROW(H226)-11),'List of tables'!$A$4:$I$998,9,FALSE))</f>
        <v>https://datavis.nisra.gov.uk/census/2011/census-2011-commissioned-table-ct0217ni.ods</v>
      </c>
      <c r="I226" s="12" t="str">
        <f>IF(ISNA(VLOOKUP((ROW(I226)-11),'List of tables'!$A$4:$I$998,8,FALSE))," ",VLOOKUP((ROW(I226)-11),'List of tables'!$A$4:$I$998,8,FALSE))</f>
        <v>Download file (ODS, 21 KB)</v>
      </c>
    </row>
    <row r="227" spans="1:9" ht="31" customHeight="1">
      <c r="A227" s="31" t="str">
        <f>IF(ISNA(VLOOKUP((ROW(A227)-11),'List of tables'!$A$4:$G$998,2,FALSE))," ",VLOOKUP((ROW(A227)-11),'List of tables'!$A$4:$G$998,2,FALSE))</f>
        <v>CT0218NI</v>
      </c>
      <c r="B227" s="10" t="str">
        <f>IF(ISNA(VLOOKUP((ROW(B227)-11),'List of tables'!$A$4:$G$998,3,FALSE))," ",VLOOKUP((ROW(B227)-11),'List of tables'!$A$4:$G$998,3,FALSE))</f>
        <v>Passports Held (Classification 1) by Year of Arrival by Country of Birth by Main Language</v>
      </c>
      <c r="C227" s="10" t="str">
        <f>IF(ISNA(VLOOKUP((ROW(C227)-11),'List of tables'!$A$4:$G$998,5,FALSE))," ",VLOOKUP((ROW(C227)-11),'List of tables'!$A$4:$G$998,5,FALSE))</f>
        <v>Northern Ireland</v>
      </c>
      <c r="D227" s="10" t="str">
        <f>IF(ISNA(VLOOKUP((ROW(D227)-11),'List of tables'!$A$4:$G$998,6,FALSE))," ",VLOOKUP((ROW(D227)-11),'List of tables'!$A$4:$G$998,6,FALSE))</f>
        <v>All usual residents</v>
      </c>
      <c r="E227" s="59">
        <f>IF(ISNA(VLOOKUP((ROW(E227)-11),'List of tables'!$A$4:$G$998,7,FALSE))," ",VLOOKUP((ROW(E227)-11),'List of tables'!$A$4:$G$998,7,FALSE))</f>
        <v>42337</v>
      </c>
      <c r="F227" s="28" t="str">
        <f t="shared" si="3"/>
        <v>Download file (ODS, 65 KB)</v>
      </c>
      <c r="H227" s="12" t="str">
        <f>IF(ISNA(VLOOKUP((ROW(H227)-11),'List of tables'!$A$4:$I$998,9,FALSE))," ",VLOOKUP((ROW(H227)-11),'List of tables'!$A$4:$I$998,9,FALSE))</f>
        <v>https://datavis.nisra.gov.uk/census/2011/census-2011-commissioned-table-ct0218ni.ods</v>
      </c>
      <c r="I227" s="12" t="str">
        <f>IF(ISNA(VLOOKUP((ROW(I227)-11),'List of tables'!$A$4:$I$998,8,FALSE))," ",VLOOKUP((ROW(I227)-11),'List of tables'!$A$4:$I$998,8,FALSE))</f>
        <v>Download file (ODS, 65 KB)</v>
      </c>
    </row>
    <row r="228" spans="1:9" ht="31" customHeight="1">
      <c r="A228" s="31" t="str">
        <f>IF(ISNA(VLOOKUP((ROW(A228)-11),'List of tables'!$A$4:$G$998,2,FALSE))," ",VLOOKUP((ROW(A228)-11),'List of tables'!$A$4:$G$998,2,FALSE))</f>
        <v>CT0219NI</v>
      </c>
      <c r="B228" s="10" t="str">
        <f>IF(ISNA(VLOOKUP((ROW(B228)-11),'List of tables'!$A$4:$G$998,3,FALSE))," ",VLOOKUP((ROW(B228)-11),'List of tables'!$A$4:$G$998,3,FALSE))</f>
        <v>Ethnic Group by Passports Held (Classification 1) by Country of Birth</v>
      </c>
      <c r="C228" s="10" t="str">
        <f>IF(ISNA(VLOOKUP((ROW(C228)-11),'List of tables'!$A$4:$G$998,5,FALSE))," ",VLOOKUP((ROW(C228)-11),'List of tables'!$A$4:$G$998,5,FALSE))</f>
        <v>Northern Ireland</v>
      </c>
      <c r="D228" s="10" t="str">
        <f>IF(ISNA(VLOOKUP((ROW(D228)-11),'List of tables'!$A$4:$G$998,6,FALSE))," ",VLOOKUP((ROW(D228)-11),'List of tables'!$A$4:$G$998,6,FALSE))</f>
        <v>All usual residents</v>
      </c>
      <c r="E228" s="59">
        <f>IF(ISNA(VLOOKUP((ROW(E228)-11),'List of tables'!$A$4:$G$998,7,FALSE))," ",VLOOKUP((ROW(E228)-11),'List of tables'!$A$4:$G$998,7,FALSE))</f>
        <v>42337</v>
      </c>
      <c r="F228" s="28" t="str">
        <f t="shared" si="3"/>
        <v>Download file (ODS, 58 KB)</v>
      </c>
      <c r="H228" s="12" t="str">
        <f>IF(ISNA(VLOOKUP((ROW(H228)-11),'List of tables'!$A$4:$I$998,9,FALSE))," ",VLOOKUP((ROW(H228)-11),'List of tables'!$A$4:$I$998,9,FALSE))</f>
        <v>https://datavis.nisra.gov.uk/census/2011/census-2011-commissioned-table-ct0219ni.ods</v>
      </c>
      <c r="I228" s="12" t="str">
        <f>IF(ISNA(VLOOKUP((ROW(I228)-11),'List of tables'!$A$4:$I$998,8,FALSE))," ",VLOOKUP((ROW(I228)-11),'List of tables'!$A$4:$I$998,8,FALSE))</f>
        <v>Download file (ODS, 58 KB)</v>
      </c>
    </row>
    <row r="229" spans="1:9" ht="31" customHeight="1">
      <c r="A229" s="31" t="str">
        <f>IF(ISNA(VLOOKUP((ROW(A229)-11),'List of tables'!$A$4:$G$998,2,FALSE))," ",VLOOKUP((ROW(A229)-11),'List of tables'!$A$4:$G$998,2,FALSE))</f>
        <v>CT0220NI</v>
      </c>
      <c r="B229" s="10" t="str">
        <f>IF(ISNA(VLOOKUP((ROW(B229)-11),'List of tables'!$A$4:$G$998,3,FALSE))," ",VLOOKUP((ROW(B229)-11),'List of tables'!$A$4:$G$998,3,FALSE))</f>
        <v>Occupation by Sex</v>
      </c>
      <c r="C229" s="10" t="str">
        <f>IF(ISNA(VLOOKUP((ROW(C229)-11),'List of tables'!$A$4:$G$998,5,FALSE))," ",VLOOKUP((ROW(C229)-11),'List of tables'!$A$4:$G$998,5,FALSE))</f>
        <v>Northern Ireland</v>
      </c>
      <c r="D229" s="10" t="str">
        <f>IF(ISNA(VLOOKUP((ROW(D229)-11),'List of tables'!$A$4:$G$998,6,FALSE))," ",VLOOKUP((ROW(D229)-11),'List of tables'!$A$4:$G$998,6,FALSE))</f>
        <v>All usual residents aged 16 and over in employment</v>
      </c>
      <c r="E229" s="59">
        <f>IF(ISNA(VLOOKUP((ROW(E229)-11),'List of tables'!$A$4:$G$998,7,FALSE))," ",VLOOKUP((ROW(E229)-11),'List of tables'!$A$4:$G$998,7,FALSE))</f>
        <v>42337</v>
      </c>
      <c r="F229" s="28" t="str">
        <f t="shared" si="3"/>
        <v>Download file (ODS, 48 KB)</v>
      </c>
      <c r="H229" s="12" t="str">
        <f>IF(ISNA(VLOOKUP((ROW(H229)-11),'List of tables'!$A$4:$I$998,9,FALSE))," ",VLOOKUP((ROW(H229)-11),'List of tables'!$A$4:$I$998,9,FALSE))</f>
        <v>https://datavis.nisra.gov.uk/census/2011/census-2011-commissioned-table-ct0220ni.ods</v>
      </c>
      <c r="I229" s="12" t="str">
        <f>IF(ISNA(VLOOKUP((ROW(I229)-11),'List of tables'!$A$4:$I$998,8,FALSE))," ",VLOOKUP((ROW(I229)-11),'List of tables'!$A$4:$I$998,8,FALSE))</f>
        <v>Download file (ODS, 48 KB)</v>
      </c>
    </row>
    <row r="230" spans="1:9" ht="31" customHeight="1">
      <c r="A230" s="31" t="str">
        <f>IF(ISNA(VLOOKUP((ROW(A230)-11),'List of tables'!$A$4:$G$998,2,FALSE))," ",VLOOKUP((ROW(A230)-11),'List of tables'!$A$4:$G$998,2,FALSE))</f>
        <v>CT0221NI</v>
      </c>
      <c r="B230" s="10" t="str">
        <f>IF(ISNA(VLOOKUP((ROW(B230)-11),'List of tables'!$A$4:$G$998,3,FALSE))," ",VLOOKUP((ROW(B230)-11),'List of tables'!$A$4:$G$998,3,FALSE))</f>
        <v>Single Year of Age by Sex (Selected Population Subgroups)</v>
      </c>
      <c r="C230" s="10" t="str">
        <f>IF(ISNA(VLOOKUP((ROW(C230)-11),'List of tables'!$A$4:$G$998,5,FALSE))," ",VLOOKUP((ROW(C230)-11),'List of tables'!$A$4:$G$998,5,FALSE))</f>
        <v>Local Government District, Northern Ireland</v>
      </c>
      <c r="D230" s="10" t="str">
        <f>IF(ISNA(VLOOKUP((ROW(D230)-11),'List of tables'!$A$4:$G$998,6,FALSE))," ",VLOOKUP((ROW(D230)-11),'List of tables'!$A$4:$G$998,6,FALSE))</f>
        <v>All usual residents in households</v>
      </c>
      <c r="E230" s="59">
        <f>IF(ISNA(VLOOKUP((ROW(E230)-11),'List of tables'!$A$4:$G$998,7,FALSE))," ",VLOOKUP((ROW(E230)-11),'List of tables'!$A$4:$G$998,7,FALSE))</f>
        <v>42398</v>
      </c>
      <c r="F230" s="28" t="str">
        <f t="shared" si="3"/>
        <v>Download file (ODS, 102 KB)</v>
      </c>
      <c r="H230" s="12" t="str">
        <f>IF(ISNA(VLOOKUP((ROW(H230)-11),'List of tables'!$A$4:$I$998,9,FALSE))," ",VLOOKUP((ROW(H230)-11),'List of tables'!$A$4:$I$998,9,FALSE))</f>
        <v>https://datavis.nisra.gov.uk/census/2011/census-2011-commissioned-table-ct0221ni.ods</v>
      </c>
      <c r="I230" s="12" t="str">
        <f>IF(ISNA(VLOOKUP((ROW(I230)-11),'List of tables'!$A$4:$I$998,8,FALSE))," ",VLOOKUP((ROW(I230)-11),'List of tables'!$A$4:$I$998,8,FALSE))</f>
        <v>Download file (ODS, 102 KB)</v>
      </c>
    </row>
    <row r="231" spans="1:9" ht="31" customHeight="1">
      <c r="A231" s="31" t="str">
        <f>IF(ISNA(VLOOKUP((ROW(A231)-11),'List of tables'!$A$4:$G$998,2,FALSE))," ",VLOOKUP((ROW(A231)-11),'List of tables'!$A$4:$G$998,2,FALSE))</f>
        <v>CT0222NI</v>
      </c>
      <c r="B231" s="10" t="str">
        <f>IF(ISNA(VLOOKUP((ROW(B231)-11),'List of tables'!$A$4:$G$998,3,FALSE))," ",VLOOKUP((ROW(B231)-11),'List of tables'!$A$4:$G$998,3,FALSE))</f>
        <v>Household Information for Selected Grid Squares</v>
      </c>
      <c r="C231" s="10" t="str">
        <f>IF(ISNA(VLOOKUP((ROW(C231)-11),'List of tables'!$A$4:$G$998,5,FALSE))," ",VLOOKUP((ROW(C231)-11),'List of tables'!$A$4:$G$998,5,FALSE))</f>
        <v>Northern Ireland</v>
      </c>
      <c r="D231" s="10" t="str">
        <f>IF(ISNA(VLOOKUP((ROW(D231)-11),'List of tables'!$A$4:$G$998,6,FALSE))," ",VLOOKUP((ROW(D231)-11),'List of tables'!$A$4:$G$998,6,FALSE))</f>
        <v>All usual residents in households</v>
      </c>
      <c r="E231" s="59">
        <f>IF(ISNA(VLOOKUP((ROW(E231)-11),'List of tables'!$A$4:$G$998,7,FALSE))," ",VLOOKUP((ROW(E231)-11),'List of tables'!$A$4:$G$998,7,FALSE))</f>
        <v>42398</v>
      </c>
      <c r="F231" s="28" t="str">
        <f t="shared" si="3"/>
        <v>Download file (ODS, 34 KB)</v>
      </c>
      <c r="H231" s="12" t="str">
        <f>IF(ISNA(VLOOKUP((ROW(H231)-11),'List of tables'!$A$4:$I$998,9,FALSE))," ",VLOOKUP((ROW(H231)-11),'List of tables'!$A$4:$I$998,9,FALSE))</f>
        <v>https://datavis.nisra.gov.uk/census/2011/census-2011-commissioned-table-ct0222ni.ods</v>
      </c>
      <c r="I231" s="12" t="str">
        <f>IF(ISNA(VLOOKUP((ROW(I231)-11),'List of tables'!$A$4:$I$998,8,FALSE))," ",VLOOKUP((ROW(I231)-11),'List of tables'!$A$4:$I$998,8,FALSE))</f>
        <v>Download file (ODS, 34 KB)</v>
      </c>
    </row>
    <row r="232" spans="1:9" ht="31" customHeight="1">
      <c r="A232" s="31" t="str">
        <f>IF(ISNA(VLOOKUP((ROW(A232)-11),'List of tables'!$A$4:$G$998,2,FALSE))," ",VLOOKUP((ROW(A232)-11),'List of tables'!$A$4:$G$998,2,FALSE))</f>
        <v>CT0223NI</v>
      </c>
      <c r="B232" s="10" t="str">
        <f>IF(ISNA(VLOOKUP((ROW(B232)-11),'List of tables'!$A$4:$G$998,3,FALSE))," ",VLOOKUP((ROW(B232)-11),'List of tables'!$A$4:$G$998,3,FALSE))</f>
        <v>Average Family Size</v>
      </c>
      <c r="C232" s="10" t="str">
        <f>IF(ISNA(VLOOKUP((ROW(C232)-11),'List of tables'!$A$4:$G$998,5,FALSE))," ",VLOOKUP((ROW(C232)-11),'List of tables'!$A$4:$G$998,5,FALSE))</f>
        <v>Northern Ireland</v>
      </c>
      <c r="D232" s="10" t="str">
        <f>IF(ISNA(VLOOKUP((ROW(D232)-11),'List of tables'!$A$4:$G$998,6,FALSE))," ",VLOOKUP((ROW(D232)-11),'List of tables'!$A$4:$G$998,6,FALSE))</f>
        <v>All families</v>
      </c>
      <c r="E232" s="59">
        <f>IF(ISNA(VLOOKUP((ROW(E232)-11),'List of tables'!$A$4:$G$998,7,FALSE))," ",VLOOKUP((ROW(E232)-11),'List of tables'!$A$4:$G$998,7,FALSE))</f>
        <v>42398</v>
      </c>
      <c r="F232" s="28" t="str">
        <f t="shared" si="3"/>
        <v>Download file (ODS, 23 KB)</v>
      </c>
      <c r="H232" s="12" t="str">
        <f>IF(ISNA(VLOOKUP((ROW(H232)-11),'List of tables'!$A$4:$I$998,9,FALSE))," ",VLOOKUP((ROW(H232)-11),'List of tables'!$A$4:$I$998,9,FALSE))</f>
        <v>https://datavis.nisra.gov.uk/census/2011/census-2011-commissioned-table-ct0223ni.ods</v>
      </c>
      <c r="I232" s="12" t="str">
        <f>IF(ISNA(VLOOKUP((ROW(I232)-11),'List of tables'!$A$4:$I$998,8,FALSE))," ",VLOOKUP((ROW(I232)-11),'List of tables'!$A$4:$I$998,8,FALSE))</f>
        <v>Download file (ODS, 23 KB)</v>
      </c>
    </row>
    <row r="233" spans="1:9" ht="31" customHeight="1">
      <c r="A233" s="31" t="str">
        <f>IF(ISNA(VLOOKUP((ROW(A233)-11),'List of tables'!$A$4:$G$998,2,FALSE))," ",VLOOKUP((ROW(A233)-11),'List of tables'!$A$4:$G$998,2,FALSE))</f>
        <v>CT0224NI</v>
      </c>
      <c r="B233" s="10" t="str">
        <f>IF(ISNA(VLOOKUP((ROW(B233)-11),'List of tables'!$A$4:$G$998,3,FALSE))," ",VLOOKUP((ROW(B233)-11),'List of tables'!$A$4:$G$998,3,FALSE))</f>
        <v>Voluntary Work by Age by Sex</v>
      </c>
      <c r="C233" s="10" t="str">
        <f>IF(ISNA(VLOOKUP((ROW(C233)-11),'List of tables'!$A$4:$G$998,5,FALSE))," ",VLOOKUP((ROW(C233)-11),'List of tables'!$A$4:$G$998,5,FALSE))</f>
        <v>Local Government District (2014)</v>
      </c>
      <c r="D233" s="10" t="str">
        <f>IF(ISNA(VLOOKUP((ROW(D233)-11),'List of tables'!$A$4:$G$998,6,FALSE))," ",VLOOKUP((ROW(D233)-11),'List of tables'!$A$4:$G$998,6,FALSE))</f>
        <v>All usual residents aged 16 and over</v>
      </c>
      <c r="E233" s="59">
        <f>IF(ISNA(VLOOKUP((ROW(E233)-11),'List of tables'!$A$4:$G$998,7,FALSE))," ",VLOOKUP((ROW(E233)-11),'List of tables'!$A$4:$G$998,7,FALSE))</f>
        <v>42398</v>
      </c>
      <c r="F233" s="28" t="str">
        <f t="shared" si="3"/>
        <v>Download file (ODS, 37 KB)</v>
      </c>
      <c r="H233" s="12" t="str">
        <f>IF(ISNA(VLOOKUP((ROW(H233)-11),'List of tables'!$A$4:$I$998,9,FALSE))," ",VLOOKUP((ROW(H233)-11),'List of tables'!$A$4:$I$998,9,FALSE))</f>
        <v>https://datavis.nisra.gov.uk/census/2011/census-2011-commissioned-table-ct0224ni.ods</v>
      </c>
      <c r="I233" s="12" t="str">
        <f>IF(ISNA(VLOOKUP((ROW(I233)-11),'List of tables'!$A$4:$I$998,8,FALSE))," ",VLOOKUP((ROW(I233)-11),'List of tables'!$A$4:$I$998,8,FALSE))</f>
        <v>Download file (ODS, 37 KB)</v>
      </c>
    </row>
    <row r="234" spans="1:9" ht="31" customHeight="1">
      <c r="A234" s="31" t="str">
        <f>IF(ISNA(VLOOKUP((ROW(A234)-11),'List of tables'!$A$4:$G$998,2,FALSE))," ",VLOOKUP((ROW(A234)-11),'List of tables'!$A$4:$G$998,2,FALSE))</f>
        <v>CT0225NI</v>
      </c>
      <c r="B234" s="10" t="str">
        <f>IF(ISNA(VLOOKUP((ROW(B234)-11),'List of tables'!$A$4:$G$998,3,FALSE))," ",VLOOKUP((ROW(B234)-11),'List of tables'!$A$4:$G$998,3,FALSE))</f>
        <v>Age by Sex and Household Composition for Selected Grid Squares</v>
      </c>
      <c r="C234" s="10" t="str">
        <f>IF(ISNA(VLOOKUP((ROW(C234)-11),'List of tables'!$A$4:$G$998,5,FALSE))," ",VLOOKUP((ROW(C234)-11),'List of tables'!$A$4:$G$998,5,FALSE))</f>
        <v>Northern Ireland</v>
      </c>
      <c r="D234" s="10" t="str">
        <f>IF(ISNA(VLOOKUP((ROW(D234)-11),'List of tables'!$A$4:$G$998,6,FALSE))," ",VLOOKUP((ROW(D234)-11),'List of tables'!$A$4:$G$998,6,FALSE))</f>
        <v>All usual residents</v>
      </c>
      <c r="E234" s="59">
        <f>IF(ISNA(VLOOKUP((ROW(E234)-11),'List of tables'!$A$4:$G$998,7,FALSE))," ",VLOOKUP((ROW(E234)-11),'List of tables'!$A$4:$G$998,7,FALSE))</f>
        <v>42398</v>
      </c>
      <c r="F234" s="28" t="str">
        <f t="shared" si="3"/>
        <v>Download file (ODS, 28 KB)</v>
      </c>
      <c r="H234" s="12" t="str">
        <f>IF(ISNA(VLOOKUP((ROW(H234)-11),'List of tables'!$A$4:$I$998,9,FALSE))," ",VLOOKUP((ROW(H234)-11),'List of tables'!$A$4:$I$998,9,FALSE))</f>
        <v>https://datavis.nisra.gov.uk/census/2011/census-2011-commissioned-table-ct0225ni.ods</v>
      </c>
      <c r="I234" s="12" t="str">
        <f>IF(ISNA(VLOOKUP((ROW(I234)-11),'List of tables'!$A$4:$I$998,8,FALSE))," ",VLOOKUP((ROW(I234)-11),'List of tables'!$A$4:$I$998,8,FALSE))</f>
        <v>Download file (ODS, 28 KB)</v>
      </c>
    </row>
    <row r="235" spans="1:9" ht="31" customHeight="1">
      <c r="A235" s="31" t="str">
        <f>IF(ISNA(VLOOKUP((ROW(A235)-11),'List of tables'!$A$4:$G$998,2,FALSE))," ",VLOOKUP((ROW(A235)-11),'List of tables'!$A$4:$G$998,2,FALSE))</f>
        <v>CT0226NI</v>
      </c>
      <c r="B235" s="10" t="str">
        <f>IF(ISNA(VLOOKUP((ROW(B235)-11),'List of tables'!$A$4:$G$998,3,FALSE))," ",VLOOKUP((ROW(B235)-11),'List of tables'!$A$4:$G$998,3,FALSE))</f>
        <v>Usually Resident Population by Five Year Age Bands by Sex</v>
      </c>
      <c r="C235" s="10" t="str">
        <f>IF(ISNA(VLOOKUP((ROW(C235)-11),'List of tables'!$A$4:$G$998,5,FALSE))," ",VLOOKUP((ROW(C235)-11),'List of tables'!$A$4:$G$998,5,FALSE))</f>
        <v>Settlement2015</v>
      </c>
      <c r="D235" s="10" t="str">
        <f>IF(ISNA(VLOOKUP((ROW(D235)-11),'List of tables'!$A$4:$G$998,6,FALSE))," ",VLOOKUP((ROW(D235)-11),'List of tables'!$A$4:$G$998,6,FALSE))</f>
        <v>All usual residents</v>
      </c>
      <c r="E235" s="59">
        <f>IF(ISNA(VLOOKUP((ROW(E235)-11),'List of tables'!$A$4:$G$998,7,FALSE))," ",VLOOKUP((ROW(E235)-11),'List of tables'!$A$4:$G$998,7,FALSE))</f>
        <v>42398</v>
      </c>
      <c r="F235" s="28" t="str">
        <f t="shared" si="3"/>
        <v>Download file (ODS, 64 KB)</v>
      </c>
      <c r="H235" s="12" t="str">
        <f>IF(ISNA(VLOOKUP((ROW(H235)-11),'List of tables'!$A$4:$I$998,9,FALSE))," ",VLOOKUP((ROW(H235)-11),'List of tables'!$A$4:$I$998,9,FALSE))</f>
        <v>https://datavis.nisra.gov.uk/census/2011/census-2011-commissioned-table-ct0226ni.ods</v>
      </c>
      <c r="I235" s="12" t="str">
        <f>IF(ISNA(VLOOKUP((ROW(I235)-11),'List of tables'!$A$4:$I$998,8,FALSE))," ",VLOOKUP((ROW(I235)-11),'List of tables'!$A$4:$I$998,8,FALSE))</f>
        <v>Download file (ODS, 64 KB)</v>
      </c>
    </row>
    <row r="236" spans="1:9" ht="31" customHeight="1">
      <c r="A236" s="31" t="str">
        <f>IF(ISNA(VLOOKUP((ROW(A236)-11),'List of tables'!$A$4:$G$998,2,FALSE))," ",VLOOKUP((ROW(A236)-11),'List of tables'!$A$4:$G$998,2,FALSE))</f>
        <v>CT0227NI</v>
      </c>
      <c r="B236" s="10" t="str">
        <f>IF(ISNA(VLOOKUP((ROW(B236)-11),'List of tables'!$A$4:$G$998,3,FALSE))," ",VLOOKUP((ROW(B236)-11),'List of tables'!$A$4:$G$998,3,FALSE))</f>
        <v>Components of Daytime Population</v>
      </c>
      <c r="C236" s="10" t="str">
        <f>IF(ISNA(VLOOKUP((ROW(C236)-11),'List of tables'!$A$4:$G$998,5,FALSE))," ",VLOOKUP((ROW(C236)-11),'List of tables'!$A$4:$G$998,5,FALSE))</f>
        <v>Local Government District (2014), Northern Ireland</v>
      </c>
      <c r="D236" s="10" t="str">
        <f>IF(ISNA(VLOOKUP((ROW(D236)-11),'List of tables'!$A$4:$G$998,6,FALSE))," ",VLOOKUP((ROW(D236)-11),'List of tables'!$A$4:$G$998,6,FALSE))</f>
        <v>Components of Daytime Population</v>
      </c>
      <c r="E236" s="59">
        <f>IF(ISNA(VLOOKUP((ROW(E236)-11),'List of tables'!$A$4:$G$998,7,FALSE))," ",VLOOKUP((ROW(E236)-11),'List of tables'!$A$4:$G$998,7,FALSE))</f>
        <v>42398</v>
      </c>
      <c r="F236" s="28" t="str">
        <f t="shared" si="3"/>
        <v>Download file (ODS, 27 KB)</v>
      </c>
      <c r="H236" s="12" t="str">
        <f>IF(ISNA(VLOOKUP((ROW(H236)-11),'List of tables'!$A$4:$I$998,9,FALSE))," ",VLOOKUP((ROW(H236)-11),'List of tables'!$A$4:$I$998,9,FALSE))</f>
        <v>https://datavis.nisra.gov.uk/census/2011/census-2011-commissioned-table-ct0227ni.ods</v>
      </c>
      <c r="I236" s="12" t="str">
        <f>IF(ISNA(VLOOKUP((ROW(I236)-11),'List of tables'!$A$4:$I$998,8,FALSE))," ",VLOOKUP((ROW(I236)-11),'List of tables'!$A$4:$I$998,8,FALSE))</f>
        <v>Download file (ODS, 27 KB)</v>
      </c>
    </row>
    <row r="237" spans="1:9" ht="46.5">
      <c r="A237" s="31" t="str">
        <f>IF(ISNA(VLOOKUP((ROW(A237)-11),'List of tables'!$A$4:$G$998,2,FALSE))," ",VLOOKUP((ROW(A237)-11),'List of tables'!$A$4:$G$998,2,FALSE))</f>
        <v>CT0228NI</v>
      </c>
      <c r="B237" s="10" t="str">
        <f>IF(ISNA(VLOOKUP((ROW(B237)-11),'List of tables'!$A$4:$G$998,3,FALSE))," ",VLOOKUP((ROW(B237)-11),'List of tables'!$A$4:$G$998,3,FALSE))</f>
        <v>Working or Studying in the Republic of Ireland (RoI)</v>
      </c>
      <c r="C237" s="10" t="str">
        <f>IF(ISNA(VLOOKUP((ROW(C237)-11),'List of tables'!$A$4:$G$998,5,FALSE))," ",VLOOKUP((ROW(C237)-11),'List of tables'!$A$4:$G$998,5,FALSE))</f>
        <v>Local Government District, Northern Ireland</v>
      </c>
      <c r="D237" s="10" t="str">
        <f>IF(ISNA(VLOOKUP((ROW(D237)-11),'List of tables'!$A$4:$G$998,6,FALSE))," ",VLOOKUP((ROW(D237)-11),'List of tables'!$A$4:$G$998,6,FALSE))</f>
        <v>All usual residents aged 16 to 74 in full-time education in RoI and/or in employment and working in RoI</v>
      </c>
      <c r="E237" s="59">
        <f>IF(ISNA(VLOOKUP((ROW(E237)-11),'List of tables'!$A$4:$G$998,7,FALSE))," ",VLOOKUP((ROW(E237)-11),'List of tables'!$A$4:$G$998,7,FALSE))</f>
        <v>42398</v>
      </c>
      <c r="F237" s="28" t="str">
        <f t="shared" si="3"/>
        <v>Download file (ODS, 27 KB)</v>
      </c>
      <c r="H237" s="12" t="str">
        <f>IF(ISNA(VLOOKUP((ROW(H237)-11),'List of tables'!$A$4:$I$998,9,FALSE))," ",VLOOKUP((ROW(H237)-11),'List of tables'!$A$4:$I$998,9,FALSE))</f>
        <v>https://datavis.nisra.gov.uk/census/2011/census-2011-commissioned-table-ct0228ni.ods</v>
      </c>
      <c r="I237" s="12" t="str">
        <f>IF(ISNA(VLOOKUP((ROW(I237)-11),'List of tables'!$A$4:$I$998,8,FALSE))," ",VLOOKUP((ROW(I237)-11),'List of tables'!$A$4:$I$998,8,FALSE))</f>
        <v>Download file (ODS, 27 KB)</v>
      </c>
    </row>
    <row r="238" spans="1:9" ht="31">
      <c r="A238" s="31" t="str">
        <f>IF(ISNA(VLOOKUP((ROW(A238)-11),'List of tables'!$A$4:$G$998,2,FALSE))," ",VLOOKUP((ROW(A238)-11),'List of tables'!$A$4:$G$998,2,FALSE))</f>
        <v>CT0229NI</v>
      </c>
      <c r="B238" s="10" t="str">
        <f>IF(ISNA(VLOOKUP((ROW(B238)-11),'List of tables'!$A$4:$G$998,3,FALSE))," ",VLOOKUP((ROW(B238)-11),'List of tables'!$A$4:$G$998,3,FALSE))</f>
        <v>Country of Birth by Year of Most Recent Arrival in Northern Ireland by Industry (Born outside Northern Ireland)</v>
      </c>
      <c r="C238" s="10" t="str">
        <f>IF(ISNA(VLOOKUP((ROW(C238)-11),'List of tables'!$A$4:$G$998,5,FALSE))," ",VLOOKUP((ROW(C238)-11),'List of tables'!$A$4:$G$998,5,FALSE))</f>
        <v>Northern Ireland</v>
      </c>
      <c r="D238" s="10" t="str">
        <f>IF(ISNA(VLOOKUP((ROW(D238)-11),'List of tables'!$A$4:$G$998,6,FALSE))," ",VLOOKUP((ROW(D238)-11),'List of tables'!$A$4:$G$998,6,FALSE))</f>
        <v>All usual residents aged 16 and over in employment born outside Northern Ireland</v>
      </c>
      <c r="E238" s="59">
        <f>IF(ISNA(VLOOKUP((ROW(E238)-11),'List of tables'!$A$4:$G$998,7,FALSE))," ",VLOOKUP((ROW(E238)-11),'List of tables'!$A$4:$G$998,7,FALSE))</f>
        <v>42398</v>
      </c>
      <c r="F238" s="28" t="str">
        <f t="shared" si="3"/>
        <v>Download file (ODS, 31 KB)</v>
      </c>
      <c r="H238" s="12" t="str">
        <f>IF(ISNA(VLOOKUP((ROW(H238)-11),'List of tables'!$A$4:$I$998,9,FALSE))," ",VLOOKUP((ROW(H238)-11),'List of tables'!$A$4:$I$998,9,FALSE))</f>
        <v>https://datavis.nisra.gov.uk/census/2011/census-2011-commissioned-table-ct0229ni.ods</v>
      </c>
      <c r="I238" s="12" t="str">
        <f>IF(ISNA(VLOOKUP((ROW(I238)-11),'List of tables'!$A$4:$I$998,8,FALSE))," ",VLOOKUP((ROW(I238)-11),'List of tables'!$A$4:$I$998,8,FALSE))</f>
        <v>Download file (ODS, 31 KB)</v>
      </c>
    </row>
    <row r="239" spans="1:9" ht="31" customHeight="1">
      <c r="A239" s="31" t="str">
        <f>IF(ISNA(VLOOKUP((ROW(A239)-11),'List of tables'!$A$4:$G$998,2,FALSE))," ",VLOOKUP((ROW(A239)-11),'List of tables'!$A$4:$G$998,2,FALSE))</f>
        <v>CT0230NI</v>
      </c>
      <c r="B239" s="10" t="str">
        <f>IF(ISNA(VLOOKUP((ROW(B239)-11),'List of tables'!$A$4:$G$998,3,FALSE))," ",VLOOKUP((ROW(B239)-11),'List of tables'!$A$4:$G$998,3,FALSE))</f>
        <v>Country of Birth by Year of Most Recent Arrival in Northern Ireland by Occupation (Born outside Northern Ireland)</v>
      </c>
      <c r="C239" s="10" t="str">
        <f>IF(ISNA(VLOOKUP((ROW(C239)-11),'List of tables'!$A$4:$G$998,5,FALSE))," ",VLOOKUP((ROW(C239)-11),'List of tables'!$A$4:$G$998,5,FALSE))</f>
        <v>Northern Ireland</v>
      </c>
      <c r="D239" s="10" t="str">
        <f>IF(ISNA(VLOOKUP((ROW(D239)-11),'List of tables'!$A$4:$G$998,6,FALSE))," ",VLOOKUP((ROW(D239)-11),'List of tables'!$A$4:$G$998,6,FALSE))</f>
        <v>All usual residents aged 16 and over in employment born outside Northern Ireland</v>
      </c>
      <c r="E239" s="59">
        <f>IF(ISNA(VLOOKUP((ROW(E239)-11),'List of tables'!$A$4:$G$998,7,FALSE))," ",VLOOKUP((ROW(E239)-11),'List of tables'!$A$4:$G$998,7,FALSE))</f>
        <v>42398</v>
      </c>
      <c r="F239" s="28" t="str">
        <f t="shared" si="3"/>
        <v>Download file (ODS, 28 KB)</v>
      </c>
      <c r="H239" s="12" t="str">
        <f>IF(ISNA(VLOOKUP((ROW(H239)-11),'List of tables'!$A$4:$I$998,9,FALSE))," ",VLOOKUP((ROW(H239)-11),'List of tables'!$A$4:$I$998,9,FALSE))</f>
        <v>https://datavis.nisra.gov.uk/census/2011/census-2011-commissioned-table-ct0230ni.ods</v>
      </c>
      <c r="I239" s="12" t="str">
        <f>IF(ISNA(VLOOKUP((ROW(I239)-11),'List of tables'!$A$4:$I$998,8,FALSE))," ",VLOOKUP((ROW(I239)-11),'List of tables'!$A$4:$I$998,8,FALSE))</f>
        <v>Download file (ODS, 28 KB)</v>
      </c>
    </row>
    <row r="240" spans="1:9" ht="31" customHeight="1">
      <c r="A240" s="31" t="str">
        <f>IF(ISNA(VLOOKUP((ROW(A240)-11),'List of tables'!$A$4:$G$998,2,FALSE))," ",VLOOKUP((ROW(A240)-11),'List of tables'!$A$4:$G$998,2,FALSE))</f>
        <v>CT0231NI</v>
      </c>
      <c r="B240" s="10" t="str">
        <f>IF(ISNA(VLOOKUP((ROW(B240)-11),'List of tables'!$A$4:$G$998,3,FALSE))," ",VLOOKUP((ROW(B240)-11),'List of tables'!$A$4:$G$998,3,FALSE))</f>
        <v>Country of Birth by Year of Most Recent Arrival in Northern Ireland by Economic Activity (Born outside Northern Ireland)</v>
      </c>
      <c r="C240" s="10" t="str">
        <f>IF(ISNA(VLOOKUP((ROW(C240)-11),'List of tables'!$A$4:$G$998,5,FALSE))," ",VLOOKUP((ROW(C240)-11),'List of tables'!$A$4:$G$998,5,FALSE))</f>
        <v>Northern Ireland</v>
      </c>
      <c r="D240" s="10" t="str">
        <f>IF(ISNA(VLOOKUP((ROW(D240)-11),'List of tables'!$A$4:$G$998,6,FALSE))," ",VLOOKUP((ROW(D240)-11),'List of tables'!$A$4:$G$998,6,FALSE))</f>
        <v>All usual residents aged 16 and over born outside Northern Ireland</v>
      </c>
      <c r="E240" s="59">
        <f>IF(ISNA(VLOOKUP((ROW(E240)-11),'List of tables'!$A$4:$G$998,7,FALSE))," ",VLOOKUP((ROW(E240)-11),'List of tables'!$A$4:$G$998,7,FALSE))</f>
        <v>42398</v>
      </c>
      <c r="F240" s="28" t="str">
        <f t="shared" si="3"/>
        <v>Download file (ODS, 30 KB)</v>
      </c>
      <c r="H240" s="12" t="str">
        <f>IF(ISNA(VLOOKUP((ROW(H240)-11),'List of tables'!$A$4:$I$998,9,FALSE))," ",VLOOKUP((ROW(H240)-11),'List of tables'!$A$4:$I$998,9,FALSE))</f>
        <v>https://datavis.nisra.gov.uk/census/2011/census-2011-commissioned-table-ct0231ni.ods</v>
      </c>
      <c r="I240" s="12" t="str">
        <f>IF(ISNA(VLOOKUP((ROW(I240)-11),'List of tables'!$A$4:$I$998,8,FALSE))," ",VLOOKUP((ROW(I240)-11),'List of tables'!$A$4:$I$998,8,FALSE))</f>
        <v>Download file (ODS, 30 KB)</v>
      </c>
    </row>
    <row r="241" spans="1:9" ht="31" customHeight="1">
      <c r="A241" s="31" t="str">
        <f>IF(ISNA(VLOOKUP((ROW(A241)-11),'List of tables'!$A$4:$G$998,2,FALSE))," ",VLOOKUP((ROW(A241)-11),'List of tables'!$A$4:$G$998,2,FALSE))</f>
        <v>CT0232NI</v>
      </c>
      <c r="B241" s="10" t="str">
        <f>IF(ISNA(VLOOKUP((ROW(B241)-11),'List of tables'!$A$4:$G$998,3,FALSE))," ",VLOOKUP((ROW(B241)-11),'List of tables'!$A$4:$G$998,3,FALSE))</f>
        <v>Country of Birth by Employment Status by Highest Educational Attainment (ISCED) by Age by Sex</v>
      </c>
      <c r="C241" s="10" t="str">
        <f>IF(ISNA(VLOOKUP((ROW(C241)-11),'List of tables'!$A$4:$G$998,5,FALSE))," ",VLOOKUP((ROW(C241)-11),'List of tables'!$A$4:$G$998,5,FALSE))</f>
        <v>Northern Ireland</v>
      </c>
      <c r="D241" s="10" t="str">
        <f>IF(ISNA(VLOOKUP((ROW(D241)-11),'List of tables'!$A$4:$G$998,6,FALSE))," ",VLOOKUP((ROW(D241)-11),'List of tables'!$A$4:$G$998,6,FALSE))</f>
        <v>All usual residents aged 16 and over</v>
      </c>
      <c r="E241" s="59">
        <f>IF(ISNA(VLOOKUP((ROW(E241)-11),'List of tables'!$A$4:$G$998,7,FALSE))," ",VLOOKUP((ROW(E241)-11),'List of tables'!$A$4:$G$998,7,FALSE))</f>
        <v>42398</v>
      </c>
      <c r="F241" s="28" t="str">
        <f t="shared" si="3"/>
        <v>Download file (ODS, 32 KB)</v>
      </c>
      <c r="H241" s="12" t="str">
        <f>IF(ISNA(VLOOKUP((ROW(H241)-11),'List of tables'!$A$4:$I$998,9,FALSE))," ",VLOOKUP((ROW(H241)-11),'List of tables'!$A$4:$I$998,9,FALSE))</f>
        <v>https://datavis.nisra.gov.uk/census/2011/census-2011-commissioned-table-ct0232ni.ods</v>
      </c>
      <c r="I241" s="12" t="str">
        <f>IF(ISNA(VLOOKUP((ROW(I241)-11),'List of tables'!$A$4:$I$998,8,FALSE))," ",VLOOKUP((ROW(I241)-11),'List of tables'!$A$4:$I$998,8,FALSE))</f>
        <v>Download file (ODS, 32 KB)</v>
      </c>
    </row>
    <row r="242" spans="1:9" ht="31" customHeight="1">
      <c r="A242" s="31" t="str">
        <f>IF(ISNA(VLOOKUP((ROW(A242)-11),'List of tables'!$A$4:$G$998,2,FALSE))," ",VLOOKUP((ROW(A242)-11),'List of tables'!$A$4:$G$998,2,FALSE))</f>
        <v>CT0233NI</v>
      </c>
      <c r="B242" s="10" t="str">
        <f>IF(ISNA(VLOOKUP((ROW(B242)-11),'List of tables'!$A$4:$G$998,3,FALSE))," ",VLOOKUP((ROW(B242)-11),'List of tables'!$A$4:$G$998,3,FALSE))</f>
        <v>Family Composition by Religion</v>
      </c>
      <c r="C242" s="10" t="str">
        <f>IF(ISNA(VLOOKUP((ROW(C242)-11),'List of tables'!$A$4:$G$998,5,FALSE))," ",VLOOKUP((ROW(C242)-11),'List of tables'!$A$4:$G$998,5,FALSE))</f>
        <v>Northern Ireland</v>
      </c>
      <c r="D242" s="10" t="str">
        <f>IF(ISNA(VLOOKUP((ROW(D242)-11),'List of tables'!$A$4:$G$998,6,FALSE))," ",VLOOKUP((ROW(D242)-11),'List of tables'!$A$4:$G$998,6,FALSE))</f>
        <v>All families</v>
      </c>
      <c r="E242" s="59">
        <f>IF(ISNA(VLOOKUP((ROW(E242)-11),'List of tables'!$A$4:$G$998,7,FALSE))," ",VLOOKUP((ROW(E242)-11),'List of tables'!$A$4:$G$998,7,FALSE))</f>
        <v>42398</v>
      </c>
      <c r="F242" s="28" t="str">
        <f t="shared" si="3"/>
        <v>Download file (ODS, 26 KB)</v>
      </c>
      <c r="H242" s="12" t="str">
        <f>IF(ISNA(VLOOKUP((ROW(H242)-11),'List of tables'!$A$4:$I$998,9,FALSE))," ",VLOOKUP((ROW(H242)-11),'List of tables'!$A$4:$I$998,9,FALSE))</f>
        <v>https://datavis.nisra.gov.uk/census/2011/census-2011-commissioned-table-ct0233ni.ods</v>
      </c>
      <c r="I242" s="12" t="str">
        <f>IF(ISNA(VLOOKUP((ROW(I242)-11),'List of tables'!$A$4:$I$998,8,FALSE))," ",VLOOKUP((ROW(I242)-11),'List of tables'!$A$4:$I$998,8,FALSE))</f>
        <v>Download file (ODS, 26 KB)</v>
      </c>
    </row>
    <row r="243" spans="1:9" ht="31" customHeight="1">
      <c r="A243" s="31" t="str">
        <f>IF(ISNA(VLOOKUP((ROW(A243)-11),'List of tables'!$A$4:$G$998,2,FALSE))," ",VLOOKUP((ROW(A243)-11),'List of tables'!$A$4:$G$998,2,FALSE))</f>
        <v>CT0234NI</v>
      </c>
      <c r="B243" s="10" t="str">
        <f>IF(ISNA(VLOOKUP((ROW(B243)-11),'List of tables'!$A$4:$G$998,3,FALSE))," ",VLOOKUP((ROW(B243)-11),'List of tables'!$A$4:$G$998,3,FALSE))</f>
        <v>Family Composition by Ethnic Group</v>
      </c>
      <c r="C243" s="10" t="str">
        <f>IF(ISNA(VLOOKUP((ROW(C243)-11),'List of tables'!$A$4:$G$998,5,FALSE))," ",VLOOKUP((ROW(C243)-11),'List of tables'!$A$4:$G$998,5,FALSE))</f>
        <v>Northern Ireland</v>
      </c>
      <c r="D243" s="10" t="str">
        <f>IF(ISNA(VLOOKUP((ROW(D243)-11),'List of tables'!$A$4:$G$998,6,FALSE))," ",VLOOKUP((ROW(D243)-11),'List of tables'!$A$4:$G$998,6,FALSE))</f>
        <v>All families</v>
      </c>
      <c r="E243" s="59">
        <f>IF(ISNA(VLOOKUP((ROW(E243)-11),'List of tables'!$A$4:$G$998,7,FALSE))," ",VLOOKUP((ROW(E243)-11),'List of tables'!$A$4:$G$998,7,FALSE))</f>
        <v>42398</v>
      </c>
      <c r="F243" s="28" t="str">
        <f t="shared" si="3"/>
        <v>Download file (ODS, 26 KB)</v>
      </c>
      <c r="H243" s="12" t="str">
        <f>IF(ISNA(VLOOKUP((ROW(H243)-11),'List of tables'!$A$4:$I$998,9,FALSE))," ",VLOOKUP((ROW(H243)-11),'List of tables'!$A$4:$I$998,9,FALSE))</f>
        <v>https://datavis.nisra.gov.uk/census/2011/census-2011-commissioned-table-ct0234ni.ods</v>
      </c>
      <c r="I243" s="12" t="str">
        <f>IF(ISNA(VLOOKUP((ROW(I243)-11),'List of tables'!$A$4:$I$998,8,FALSE))," ",VLOOKUP((ROW(I243)-11),'List of tables'!$A$4:$I$998,8,FALSE))</f>
        <v>Download file (ODS, 26 KB)</v>
      </c>
    </row>
    <row r="244" spans="1:9" ht="31" customHeight="1">
      <c r="A244" s="31" t="str">
        <f>IF(ISNA(VLOOKUP((ROW(A244)-11),'List of tables'!$A$4:$G$998,2,FALSE))," ",VLOOKUP((ROW(A244)-11),'List of tables'!$A$4:$G$998,2,FALSE))</f>
        <v>CT0235NI</v>
      </c>
      <c r="B244" s="10" t="str">
        <f>IF(ISNA(VLOOKUP((ROW(B244)-11),'List of tables'!$A$4:$G$998,3,FALSE))," ",VLOOKUP((ROW(B244)-11),'List of tables'!$A$4:$G$998,3,FALSE))</f>
        <v>Headcount and Household Estimates for Settlements</v>
      </c>
      <c r="C244" s="10" t="str">
        <f>IF(ISNA(VLOOKUP((ROW(C244)-11),'List of tables'!$A$4:$G$998,5,FALSE))," ",VLOOKUP((ROW(C244)-11),'List of tables'!$A$4:$G$998,5,FALSE))</f>
        <v>Settlement2015</v>
      </c>
      <c r="D244" s="10" t="str">
        <f>IF(ISNA(VLOOKUP((ROW(D244)-11),'List of tables'!$A$4:$G$998,6,FALSE))," ",VLOOKUP((ROW(D244)-11),'List of tables'!$A$4:$G$998,6,FALSE))</f>
        <v>All usual residents and households</v>
      </c>
      <c r="E244" s="59">
        <f>IF(ISNA(VLOOKUP((ROW(E244)-11),'List of tables'!$A$4:$G$998,7,FALSE))," ",VLOOKUP((ROW(E244)-11),'List of tables'!$A$4:$G$998,7,FALSE))</f>
        <v>42398</v>
      </c>
      <c r="F244" s="28" t="str">
        <f t="shared" si="3"/>
        <v>Download file (ODS, 44 KB)</v>
      </c>
      <c r="H244" s="12" t="str">
        <f>IF(ISNA(VLOOKUP((ROW(H244)-11),'List of tables'!$A$4:$I$998,9,FALSE))," ",VLOOKUP((ROW(H244)-11),'List of tables'!$A$4:$I$998,9,FALSE))</f>
        <v>https://datavis.nisra.gov.uk/census/2011/census-2011-commissioned-table-ct0235ni.ods</v>
      </c>
      <c r="I244" s="12" t="str">
        <f>IF(ISNA(VLOOKUP((ROW(I244)-11),'List of tables'!$A$4:$I$998,8,FALSE))," ",VLOOKUP((ROW(I244)-11),'List of tables'!$A$4:$I$998,8,FALSE))</f>
        <v>Download file (ODS, 44 KB)</v>
      </c>
    </row>
    <row r="245" spans="1:9" ht="31" customHeight="1">
      <c r="A245" s="31" t="str">
        <f>IF(ISNA(VLOOKUP((ROW(A245)-11),'List of tables'!$A$4:$G$998,2,FALSE))," ",VLOOKUP((ROW(A245)-11),'List of tables'!$A$4:$G$998,2,FALSE))</f>
        <v>CT0236NI</v>
      </c>
      <c r="B245" s="10" t="str">
        <f>IF(ISNA(VLOOKUP((ROW(B245)-11),'List of tables'!$A$4:$G$998,3,FALSE))," ",VLOOKUP((ROW(B245)-11),'List of tables'!$A$4:$G$998,3,FALSE))</f>
        <v>Headcount and Household Estimates for Settlements</v>
      </c>
      <c r="C245" s="10" t="str">
        <f>IF(ISNA(VLOOKUP((ROW(C245)-11),'List of tables'!$A$4:$G$998,5,FALSE))," ",VLOOKUP((ROW(C245)-11),'List of tables'!$A$4:$G$998,5,FALSE))</f>
        <v>Settlement2005</v>
      </c>
      <c r="D245" s="10" t="str">
        <f>IF(ISNA(VLOOKUP((ROW(D245)-11),'List of tables'!$A$4:$G$998,6,FALSE))," ",VLOOKUP((ROW(D245)-11),'List of tables'!$A$4:$G$998,6,FALSE))</f>
        <v>All usual residents and households</v>
      </c>
      <c r="E245" s="59">
        <f>IF(ISNA(VLOOKUP((ROW(E245)-11),'List of tables'!$A$4:$G$998,7,FALSE))," ",VLOOKUP((ROW(E245)-11),'List of tables'!$A$4:$G$998,7,FALSE))</f>
        <v>42398</v>
      </c>
      <c r="F245" s="28" t="str">
        <f t="shared" si="3"/>
        <v>Download file (ODS, 37 KB)</v>
      </c>
      <c r="H245" s="12" t="str">
        <f>IF(ISNA(VLOOKUP((ROW(H245)-11),'List of tables'!$A$4:$I$998,9,FALSE))," ",VLOOKUP((ROW(H245)-11),'List of tables'!$A$4:$I$998,9,FALSE))</f>
        <v>https://datavis.nisra.gov.uk/census/2011/census-2011-commissioned-table-ct0236ni.ods</v>
      </c>
      <c r="I245" s="12" t="str">
        <f>IF(ISNA(VLOOKUP((ROW(I245)-11),'List of tables'!$A$4:$I$998,8,FALSE))," ",VLOOKUP((ROW(I245)-11),'List of tables'!$A$4:$I$998,8,FALSE))</f>
        <v>Download file (ODS, 37 KB)</v>
      </c>
    </row>
    <row r="246" spans="1:9" ht="31" customHeight="1">
      <c r="A246" s="31" t="str">
        <f>IF(ISNA(VLOOKUP((ROW(A246)-11),'List of tables'!$A$4:$G$998,2,FALSE))," ",VLOOKUP((ROW(A246)-11),'List of tables'!$A$4:$G$998,2,FALSE))</f>
        <v>CT0237NI</v>
      </c>
      <c r="B246" s="10" t="str">
        <f>IF(ISNA(VLOOKUP((ROW(B246)-11),'List of tables'!$A$4:$G$998,3,FALSE))," ",VLOOKUP((ROW(B246)-11),'List of tables'!$A$4:$G$998,3,FALSE))</f>
        <v>Accommodation Type for Selected Grid Squares</v>
      </c>
      <c r="C246" s="10" t="str">
        <f>IF(ISNA(VLOOKUP((ROW(C246)-11),'List of tables'!$A$4:$G$998,5,FALSE))," ",VLOOKUP((ROW(C246)-11),'List of tables'!$A$4:$G$998,5,FALSE))</f>
        <v>Northern Ireland</v>
      </c>
      <c r="D246" s="10" t="str">
        <f>IF(ISNA(VLOOKUP((ROW(D246)-11),'List of tables'!$A$4:$G$998,6,FALSE))," ",VLOOKUP((ROW(D246)-11),'List of tables'!$A$4:$G$998,6,FALSE))</f>
        <v>All households</v>
      </c>
      <c r="E246" s="59">
        <f>IF(ISNA(VLOOKUP((ROW(E246)-11),'List of tables'!$A$4:$G$998,7,FALSE))," ",VLOOKUP((ROW(E246)-11),'List of tables'!$A$4:$G$998,7,FALSE))</f>
        <v>42451</v>
      </c>
      <c r="F246" s="28" t="str">
        <f t="shared" si="3"/>
        <v>Download file (ODS, 30 KB)</v>
      </c>
      <c r="H246" s="12" t="str">
        <f>IF(ISNA(VLOOKUP((ROW(H246)-11),'List of tables'!$A$4:$I$998,9,FALSE))," ",VLOOKUP((ROW(H246)-11),'List of tables'!$A$4:$I$998,9,FALSE))</f>
        <v>https://datavis.nisra.gov.uk/census/2011/census-2011-commissioned-table-ct0237ni.ods</v>
      </c>
      <c r="I246" s="12" t="str">
        <f>IF(ISNA(VLOOKUP((ROW(I246)-11),'List of tables'!$A$4:$I$998,8,FALSE))," ",VLOOKUP((ROW(I246)-11),'List of tables'!$A$4:$I$998,8,FALSE))</f>
        <v>Download file (ODS, 30 KB)</v>
      </c>
    </row>
    <row r="247" spans="1:9" ht="31" customHeight="1">
      <c r="A247" s="31" t="str">
        <f>IF(ISNA(VLOOKUP((ROW(A247)-11),'List of tables'!$A$4:$G$998,2,FALSE))," ",VLOOKUP((ROW(A247)-11),'List of tables'!$A$4:$G$998,2,FALSE))</f>
        <v>CT0238NI</v>
      </c>
      <c r="B247" s="10" t="str">
        <f>IF(ISNA(VLOOKUP((ROW(B247)-11),'List of tables'!$A$4:$G$998,3,FALSE))," ",VLOOKUP((ROW(B247)-11),'List of tables'!$A$4:$G$998,3,FALSE))</f>
        <v>Type of Long-Term Condition by Economic Activity by Age</v>
      </c>
      <c r="C247" s="10" t="str">
        <f>IF(ISNA(VLOOKUP((ROW(C247)-11),'List of tables'!$A$4:$G$998,5,FALSE))," ",VLOOKUP((ROW(C247)-11),'List of tables'!$A$4:$G$998,5,FALSE))</f>
        <v>Northern Ireland</v>
      </c>
      <c r="D247" s="10" t="str">
        <f>IF(ISNA(VLOOKUP((ROW(D247)-11),'List of tables'!$A$4:$G$998,6,FALSE))," ",VLOOKUP((ROW(D247)-11),'List of tables'!$A$4:$G$998,6,FALSE))</f>
        <v>All usual residents aged 16 and over</v>
      </c>
      <c r="E247" s="59">
        <f>IF(ISNA(VLOOKUP((ROW(E247)-11),'List of tables'!$A$4:$G$998,7,FALSE))," ",VLOOKUP((ROW(E247)-11),'List of tables'!$A$4:$G$998,7,FALSE))</f>
        <v>42451</v>
      </c>
      <c r="F247" s="28" t="str">
        <f t="shared" si="3"/>
        <v>Download file (ODS, 32 KB)</v>
      </c>
      <c r="H247" s="12" t="str">
        <f>IF(ISNA(VLOOKUP((ROW(H247)-11),'List of tables'!$A$4:$I$998,9,FALSE))," ",VLOOKUP((ROW(H247)-11),'List of tables'!$A$4:$I$998,9,FALSE))</f>
        <v>https://datavis.nisra.gov.uk/census/2011/census-2011-commissioned-table-ct0238ni.ods</v>
      </c>
      <c r="I247" s="12" t="str">
        <f>IF(ISNA(VLOOKUP((ROW(I247)-11),'List of tables'!$A$4:$I$998,8,FALSE))," ",VLOOKUP((ROW(I247)-11),'List of tables'!$A$4:$I$998,8,FALSE))</f>
        <v>Download file (ODS, 32 KB)</v>
      </c>
    </row>
    <row r="248" spans="1:9" ht="31" customHeight="1">
      <c r="A248" s="31" t="str">
        <f>IF(ISNA(VLOOKUP((ROW(A248)-11),'List of tables'!$A$4:$G$998,2,FALSE))," ",VLOOKUP((ROW(A248)-11),'List of tables'!$A$4:$G$998,2,FALSE))</f>
        <v>CT0239NI</v>
      </c>
      <c r="B248" s="10" t="str">
        <f>IF(ISNA(VLOOKUP((ROW(B248)-11),'List of tables'!$A$4:$G$998,3,FALSE))," ",VLOOKUP((ROW(B248)-11),'List of tables'!$A$4:$G$998,3,FALSE))</f>
        <v>Household Composition by Number and Age of Dependent Children by Employment Status of Parent(s) by Employment Type by Hours Worked</v>
      </c>
      <c r="C248" s="10" t="str">
        <f>IF(ISNA(VLOOKUP((ROW(C248)-11),'List of tables'!$A$4:$G$998,5,FALSE))," ",VLOOKUP((ROW(C248)-11),'List of tables'!$A$4:$G$998,5,FALSE))</f>
        <v>Northern Ireland</v>
      </c>
      <c r="D248" s="10" t="str">
        <f>IF(ISNA(VLOOKUP((ROW(D248)-11),'List of tables'!$A$4:$G$998,6,FALSE))," ",VLOOKUP((ROW(D248)-11),'List of tables'!$A$4:$G$998,6,FALSE))</f>
        <v>All usual residents</v>
      </c>
      <c r="E248" s="59">
        <f>IF(ISNA(VLOOKUP((ROW(E248)-11),'List of tables'!$A$4:$G$998,7,FALSE))," ",VLOOKUP((ROW(E248)-11),'List of tables'!$A$4:$G$998,7,FALSE))</f>
        <v>42451</v>
      </c>
      <c r="F248" s="28" t="str">
        <f t="shared" si="3"/>
        <v>Download file (ODS, 42 KB)</v>
      </c>
      <c r="H248" s="12" t="str">
        <f>IF(ISNA(VLOOKUP((ROW(H248)-11),'List of tables'!$A$4:$I$998,9,FALSE))," ",VLOOKUP((ROW(H248)-11),'List of tables'!$A$4:$I$998,9,FALSE))</f>
        <v>https://datavis.nisra.gov.uk/census/2011/census-2011-commissioned-table-ct0239ni.ods</v>
      </c>
      <c r="I248" s="12" t="str">
        <f>IF(ISNA(VLOOKUP((ROW(I248)-11),'List of tables'!$A$4:$I$998,8,FALSE))," ",VLOOKUP((ROW(I248)-11),'List of tables'!$A$4:$I$998,8,FALSE))</f>
        <v>Download file (ODS, 42 KB)</v>
      </c>
    </row>
    <row r="249" spans="1:9" ht="31" customHeight="1">
      <c r="A249" s="31" t="str">
        <f>IF(ISNA(VLOOKUP((ROW(A249)-11),'List of tables'!$A$4:$G$998,2,FALSE))," ",VLOOKUP((ROW(A249)-11),'List of tables'!$A$4:$G$998,2,FALSE))</f>
        <v>CT0240NI</v>
      </c>
      <c r="B249" s="10" t="str">
        <f>IF(ISNA(VLOOKUP((ROW(B249)-11),'List of tables'!$A$4:$G$998,3,FALSE))," ",VLOOKUP((ROW(B249)-11),'List of tables'!$A$4:$G$998,3,FALSE))</f>
        <v>Provision of Unpaid Care by Age by Sex</v>
      </c>
      <c r="C249" s="10" t="str">
        <f>IF(ISNA(VLOOKUP((ROW(C249)-11),'List of tables'!$A$4:$G$998,5,FALSE))," ",VLOOKUP((ROW(C249)-11),'List of tables'!$A$4:$G$998,5,FALSE))</f>
        <v>Local Government District (2014), Northern Ireland</v>
      </c>
      <c r="D249" s="10" t="str">
        <f>IF(ISNA(VLOOKUP((ROW(D249)-11),'List of tables'!$A$4:$G$998,6,FALSE))," ",VLOOKUP((ROW(D249)-11),'List of tables'!$A$4:$G$998,6,FALSE))</f>
        <v>All usual residents</v>
      </c>
      <c r="E249" s="59">
        <f>IF(ISNA(VLOOKUP((ROW(E249)-11),'List of tables'!$A$4:$G$998,7,FALSE))," ",VLOOKUP((ROW(E249)-11),'List of tables'!$A$4:$G$998,7,FALSE))</f>
        <v>42451</v>
      </c>
      <c r="F249" s="28" t="str">
        <f t="shared" si="3"/>
        <v>Download file (ODS, 39 KB)</v>
      </c>
      <c r="H249" s="12" t="str">
        <f>IF(ISNA(VLOOKUP((ROW(H249)-11),'List of tables'!$A$4:$I$998,9,FALSE))," ",VLOOKUP((ROW(H249)-11),'List of tables'!$A$4:$I$998,9,FALSE))</f>
        <v>https://datavis.nisra.gov.uk/census/2011/census-2011-commissioned-table-ct0240ni.ods</v>
      </c>
      <c r="I249" s="12" t="str">
        <f>IF(ISNA(VLOOKUP((ROW(I249)-11),'List of tables'!$A$4:$I$998,8,FALSE))," ",VLOOKUP((ROW(I249)-11),'List of tables'!$A$4:$I$998,8,FALSE))</f>
        <v>Download file (ODS, 39 KB)</v>
      </c>
    </row>
    <row r="250" spans="1:9" ht="31" customHeight="1">
      <c r="A250" s="31" t="str">
        <f>IF(ISNA(VLOOKUP((ROW(A250)-11),'List of tables'!$A$4:$G$998,2,FALSE))," ",VLOOKUP((ROW(A250)-11),'List of tables'!$A$4:$G$998,2,FALSE))</f>
        <v>CT0241NI</v>
      </c>
      <c r="B250" s="10" t="str">
        <f>IF(ISNA(VLOOKUP((ROW(B250)-11),'List of tables'!$A$4:$G$998,3,FALSE))," ",VLOOKUP((ROW(B250)-11),'List of tables'!$A$4:$G$998,3,FALSE))</f>
        <v>Economic Activity and Dependent Children of HRPs</v>
      </c>
      <c r="C250" s="10" t="str">
        <f>IF(ISNA(VLOOKUP((ROW(C250)-11),'List of tables'!$A$4:$G$998,5,FALSE))," ",VLOOKUP((ROW(C250)-11),'List of tables'!$A$4:$G$998,5,FALSE))</f>
        <v>Super Output Area, Northern Ireland</v>
      </c>
      <c r="D250" s="10" t="str">
        <f>IF(ISNA(VLOOKUP((ROW(D250)-11),'List of tables'!$A$4:$G$998,6,FALSE))," ",VLOOKUP((ROW(D250)-11),'List of tables'!$A$4:$G$998,6,FALSE))</f>
        <v>All households</v>
      </c>
      <c r="E250" s="59">
        <f>IF(ISNA(VLOOKUP((ROW(E250)-11),'List of tables'!$A$4:$G$998,7,FALSE))," ",VLOOKUP((ROW(E250)-11),'List of tables'!$A$4:$G$998,7,FALSE))</f>
        <v>42451</v>
      </c>
      <c r="F250" s="28" t="str">
        <f t="shared" si="3"/>
        <v>Download file (ODS, 68 KB)</v>
      </c>
      <c r="H250" s="12" t="str">
        <f>IF(ISNA(VLOOKUP((ROW(H250)-11),'List of tables'!$A$4:$I$998,9,FALSE))," ",VLOOKUP((ROW(H250)-11),'List of tables'!$A$4:$I$998,9,FALSE))</f>
        <v>https://datavis.nisra.gov.uk/census/2011/census-2011-commissioned-table-ct0241ni.ods</v>
      </c>
      <c r="I250" s="12" t="str">
        <f>IF(ISNA(VLOOKUP((ROW(I250)-11),'List of tables'!$A$4:$I$998,8,FALSE))," ",VLOOKUP((ROW(I250)-11),'List of tables'!$A$4:$I$998,8,FALSE))</f>
        <v>Download file (ODS, 68 KB)</v>
      </c>
    </row>
    <row r="251" spans="1:9" ht="31" customHeight="1">
      <c r="A251" s="31" t="str">
        <f>IF(ISNA(VLOOKUP((ROW(A251)-11),'List of tables'!$A$4:$G$998,2,FALSE))," ",VLOOKUP((ROW(A251)-11),'List of tables'!$A$4:$G$998,2,FALSE))</f>
        <v>CT0242NI</v>
      </c>
      <c r="B251" s="10" t="str">
        <f>IF(ISNA(VLOOKUP((ROW(B251)-11),'List of tables'!$A$4:$G$998,3,FALSE))," ",VLOOKUP((ROW(B251)-11),'List of tables'!$A$4:$G$998,3,FALSE))</f>
        <v>Economic Activity by Age by Sex</v>
      </c>
      <c r="C251" s="10" t="str">
        <f>IF(ISNA(VLOOKUP((ROW(C251)-11),'List of tables'!$A$4:$G$998,5,FALSE))," ",VLOOKUP((ROW(C251)-11),'List of tables'!$A$4:$G$998,5,FALSE))</f>
        <v>Northern Ireland</v>
      </c>
      <c r="D251" s="10" t="str">
        <f>IF(ISNA(VLOOKUP((ROW(D251)-11),'List of tables'!$A$4:$G$998,6,FALSE))," ",VLOOKUP((ROW(D251)-11),'List of tables'!$A$4:$G$998,6,FALSE))</f>
        <v>All usual residents</v>
      </c>
      <c r="E251" s="59">
        <f>IF(ISNA(VLOOKUP((ROW(E251)-11),'List of tables'!$A$4:$G$998,7,FALSE))," ",VLOOKUP((ROW(E251)-11),'List of tables'!$A$4:$G$998,7,FALSE))</f>
        <v>42451</v>
      </c>
      <c r="F251" s="28" t="str">
        <f t="shared" si="3"/>
        <v>Download file (ODS, 30 KB)</v>
      </c>
      <c r="H251" s="12" t="str">
        <f>IF(ISNA(VLOOKUP((ROW(H251)-11),'List of tables'!$A$4:$I$998,9,FALSE))," ",VLOOKUP((ROW(H251)-11),'List of tables'!$A$4:$I$998,9,FALSE))</f>
        <v>https://datavis.nisra.gov.uk/census/2011/census-2011-commissioned-table-ct0242ni.ods</v>
      </c>
      <c r="I251" s="12" t="str">
        <f>IF(ISNA(VLOOKUP((ROW(I251)-11),'List of tables'!$A$4:$I$998,8,FALSE))," ",VLOOKUP((ROW(I251)-11),'List of tables'!$A$4:$I$998,8,FALSE))</f>
        <v>Download file (ODS, 30 KB)</v>
      </c>
    </row>
    <row r="252" spans="1:9" ht="31" customHeight="1">
      <c r="A252" s="31" t="str">
        <f>IF(ISNA(VLOOKUP((ROW(A252)-11),'List of tables'!$A$4:$G$998,2,FALSE))," ",VLOOKUP((ROW(A252)-11),'List of tables'!$A$4:$G$998,2,FALSE))</f>
        <v>CT0243NI</v>
      </c>
      <c r="B252" s="10" t="str">
        <f>IF(ISNA(VLOOKUP((ROW(B252)-11),'List of tables'!$A$4:$G$998,3,FALSE))," ",VLOOKUP((ROW(B252)-11),'List of tables'!$A$4:$G$998,3,FALSE))</f>
        <v>Type of Long-Term Condition by Single Year of Age by Sex</v>
      </c>
      <c r="C252" s="10" t="str">
        <f>IF(ISNA(VLOOKUP((ROW(C252)-11),'List of tables'!$A$4:$G$998,5,FALSE))," ",VLOOKUP((ROW(C252)-11),'List of tables'!$A$4:$G$998,5,FALSE))</f>
        <v>Local Government District (2014), Northern Ireland</v>
      </c>
      <c r="D252" s="10" t="str">
        <f>IF(ISNA(VLOOKUP((ROW(D252)-11),'List of tables'!$A$4:$G$998,6,FALSE))," ",VLOOKUP((ROW(D252)-11),'List of tables'!$A$4:$G$998,6,FALSE))</f>
        <v>All Household Reference Persons (HRPs) aged 16 to 74</v>
      </c>
      <c r="E252" s="59">
        <f>IF(ISNA(VLOOKUP((ROW(E252)-11),'List of tables'!$A$4:$G$998,7,FALSE))," ",VLOOKUP((ROW(E252)-11),'List of tables'!$A$4:$G$998,7,FALSE))</f>
        <v>42451</v>
      </c>
      <c r="F252" s="28" t="str">
        <f t="shared" si="3"/>
        <v>Download file (ODS, 235 KB)</v>
      </c>
      <c r="H252" s="12" t="str">
        <f>IF(ISNA(VLOOKUP((ROW(H252)-11),'List of tables'!$A$4:$I$998,9,FALSE))," ",VLOOKUP((ROW(H252)-11),'List of tables'!$A$4:$I$998,9,FALSE))</f>
        <v>https://datavis.nisra.gov.uk/census/2011/census-2011-commissioned-table-ct0243ni.ods</v>
      </c>
      <c r="I252" s="12" t="str">
        <f>IF(ISNA(VLOOKUP((ROW(I252)-11),'List of tables'!$A$4:$I$998,8,FALSE))," ",VLOOKUP((ROW(I252)-11),'List of tables'!$A$4:$I$998,8,FALSE))</f>
        <v>Download file (ODS, 235 KB)</v>
      </c>
    </row>
    <row r="253" spans="1:9" ht="31" customHeight="1">
      <c r="A253" s="31" t="str">
        <f>IF(ISNA(VLOOKUP((ROW(A253)-11),'List of tables'!$A$4:$G$998,2,FALSE))," ",VLOOKUP((ROW(A253)-11),'List of tables'!$A$4:$G$998,2,FALSE))</f>
        <v>CT0244NI</v>
      </c>
      <c r="B253" s="10" t="str">
        <f>IF(ISNA(VLOOKUP((ROW(B253)-11),'List of tables'!$A$4:$G$998,3,FALSE))," ",VLOOKUP((ROW(B253)-11),'List of tables'!$A$4:$G$998,3,FALSE))</f>
        <v>Type of Long-Term Condition by Single Year of Age by Sex</v>
      </c>
      <c r="C253" s="10" t="str">
        <f>IF(ISNA(VLOOKUP((ROW(C253)-11),'List of tables'!$A$4:$G$998,5,FALSE))," ",VLOOKUP((ROW(C253)-11),'List of tables'!$A$4:$G$998,5,FALSE))</f>
        <v>Assembly Area</v>
      </c>
      <c r="D253" s="10" t="str">
        <f>IF(ISNA(VLOOKUP((ROW(D253)-11),'List of tables'!$A$4:$G$998,6,FALSE))," ",VLOOKUP((ROW(D253)-11),'List of tables'!$A$4:$G$998,6,FALSE))</f>
        <v>All households with one family and no others (Couple and Lone parent families)</v>
      </c>
      <c r="E253" s="59">
        <f>IF(ISNA(VLOOKUP((ROW(E253)-11),'List of tables'!$A$4:$G$998,7,FALSE))," ",VLOOKUP((ROW(E253)-11),'List of tables'!$A$4:$G$998,7,FALSE))</f>
        <v>42451</v>
      </c>
      <c r="F253" s="28" t="str">
        <f t="shared" si="3"/>
        <v>Download file (ODS, 301 KB)</v>
      </c>
      <c r="H253" s="12" t="str">
        <f>IF(ISNA(VLOOKUP((ROW(H253)-11),'List of tables'!$A$4:$I$998,9,FALSE))," ",VLOOKUP((ROW(H253)-11),'List of tables'!$A$4:$I$998,9,FALSE))</f>
        <v>https://datavis.nisra.gov.uk/census/2011/census-2011-commissioned-table-ct0244ni.ods</v>
      </c>
      <c r="I253" s="12" t="str">
        <f>IF(ISNA(VLOOKUP((ROW(I253)-11),'List of tables'!$A$4:$I$998,8,FALSE))," ",VLOOKUP((ROW(I253)-11),'List of tables'!$A$4:$I$998,8,FALSE))</f>
        <v>Download file (ODS, 301 KB)</v>
      </c>
    </row>
    <row r="254" spans="1:9" ht="31" customHeight="1">
      <c r="A254" s="31" t="str">
        <f>IF(ISNA(VLOOKUP((ROW(A254)-11),'List of tables'!$A$4:$G$998,2,FALSE))," ",VLOOKUP((ROW(A254)-11),'List of tables'!$A$4:$G$998,2,FALSE))</f>
        <v>CT0245NI</v>
      </c>
      <c r="B254" s="10" t="str">
        <f>IF(ISNA(VLOOKUP((ROW(B254)-11),'List of tables'!$A$4:$G$998,3,FALSE))," ",VLOOKUP((ROW(B254)-11),'List of tables'!$A$4:$G$998,3,FALSE))</f>
        <v>Central Heating</v>
      </c>
      <c r="C254" s="10" t="str">
        <f>IF(ISNA(VLOOKUP((ROW(C254)-11),'List of tables'!$A$4:$G$998,5,FALSE))," ",VLOOKUP((ROW(C254)-11),'List of tables'!$A$4:$G$998,5,FALSE))</f>
        <v>Settlement2015</v>
      </c>
      <c r="D254" s="10" t="str">
        <f>IF(ISNA(VLOOKUP((ROW(D254)-11),'List of tables'!$A$4:$G$998,6,FALSE))," ",VLOOKUP((ROW(D254)-11),'List of tables'!$A$4:$G$998,6,FALSE))</f>
        <v>All usual residents</v>
      </c>
      <c r="E254" s="59">
        <f>IF(ISNA(VLOOKUP((ROW(E254)-11),'List of tables'!$A$4:$G$998,7,FALSE))," ",VLOOKUP((ROW(E254)-11),'List of tables'!$A$4:$G$998,7,FALSE))</f>
        <v>42451</v>
      </c>
      <c r="F254" s="28" t="str">
        <f t="shared" si="3"/>
        <v>Download file (ODS, 39 KB)</v>
      </c>
      <c r="H254" s="12" t="str">
        <f>IF(ISNA(VLOOKUP((ROW(H254)-11),'List of tables'!$A$4:$I$998,9,FALSE))," ",VLOOKUP((ROW(H254)-11),'List of tables'!$A$4:$I$998,9,FALSE))</f>
        <v>https://datavis.nisra.gov.uk/census/2011/census-2011-commissioned-table-ct0245ni.ods</v>
      </c>
      <c r="I254" s="12" t="str">
        <f>IF(ISNA(VLOOKUP((ROW(I254)-11),'List of tables'!$A$4:$I$998,8,FALSE))," ",VLOOKUP((ROW(I254)-11),'List of tables'!$A$4:$I$998,8,FALSE))</f>
        <v>Download file (ODS, 39 KB)</v>
      </c>
    </row>
    <row r="255" spans="1:9" ht="31" customHeight="1">
      <c r="A255" s="31" t="str">
        <f>IF(ISNA(VLOOKUP((ROW(A255)-11),'List of tables'!$A$4:$G$998,2,FALSE))," ",VLOOKUP((ROW(A255)-11),'List of tables'!$A$4:$G$998,2,FALSE))</f>
        <v>CT0246NI</v>
      </c>
      <c r="B255" s="10" t="str">
        <f>IF(ISNA(VLOOKUP((ROW(B255)-11),'List of tables'!$A$4:$G$998,3,FALSE))," ",VLOOKUP((ROW(B255)-11),'List of tables'!$A$4:$G$998,3,FALSE))</f>
        <v>Usually Resident Population by Five Year Age Bands by Sex</v>
      </c>
      <c r="C255" s="10" t="str">
        <f>IF(ISNA(VLOOKUP((ROW(C255)-11),'List of tables'!$A$4:$G$998,5,FALSE))," ",VLOOKUP((ROW(C255)-11),'List of tables'!$A$4:$G$998,5,FALSE))</f>
        <v>District Electoral Area (2014), Northern Ireland</v>
      </c>
      <c r="D255" s="10" t="str">
        <f>IF(ISNA(VLOOKUP((ROW(D255)-11),'List of tables'!$A$4:$G$998,6,FALSE))," ",VLOOKUP((ROW(D255)-11),'List of tables'!$A$4:$G$998,6,FALSE))</f>
        <v>All usual residents aged 16 to 74</v>
      </c>
      <c r="E255" s="59">
        <f>IF(ISNA(VLOOKUP((ROW(E255)-11),'List of tables'!$A$4:$G$998,7,FALSE))," ",VLOOKUP((ROW(E255)-11),'List of tables'!$A$4:$G$998,7,FALSE))</f>
        <v>42451</v>
      </c>
      <c r="F255" s="28" t="str">
        <f t="shared" si="3"/>
        <v>Download file (ODS, 50 KB)</v>
      </c>
      <c r="H255" s="12" t="str">
        <f>IF(ISNA(VLOOKUP((ROW(H255)-11),'List of tables'!$A$4:$I$998,9,FALSE))," ",VLOOKUP((ROW(H255)-11),'List of tables'!$A$4:$I$998,9,FALSE))</f>
        <v>https://datavis.nisra.gov.uk/census/2011/census-2011-commissioned-table-ct0246ni.ods</v>
      </c>
      <c r="I255" s="12" t="str">
        <f>IF(ISNA(VLOOKUP((ROW(I255)-11),'List of tables'!$A$4:$I$998,8,FALSE))," ",VLOOKUP((ROW(I255)-11),'List of tables'!$A$4:$I$998,8,FALSE))</f>
        <v>Download file (ODS, 50 KB)</v>
      </c>
    </row>
    <row r="256" spans="1:9" ht="31" customHeight="1">
      <c r="A256" s="31" t="str">
        <f>IF(ISNA(VLOOKUP((ROW(A256)-11),'List of tables'!$A$4:$G$998,2,FALSE))," ",VLOOKUP((ROW(A256)-11),'List of tables'!$A$4:$G$998,2,FALSE))</f>
        <v>CT0247NI</v>
      </c>
      <c r="B256" s="10" t="str">
        <f>IF(ISNA(VLOOKUP((ROW(B256)-11),'List of tables'!$A$4:$G$998,3,FALSE))," ",VLOOKUP((ROW(B256)-11),'List of tables'!$A$4:$G$998,3,FALSE))</f>
        <v>Type of Long-Term Condition by Industry of Employment or Former Industry of Employment by Economic Activity</v>
      </c>
      <c r="C256" s="10" t="str">
        <f>IF(ISNA(VLOOKUP((ROW(C256)-11),'List of tables'!$A$4:$G$998,5,FALSE))," ",VLOOKUP((ROW(C256)-11),'List of tables'!$A$4:$G$998,5,FALSE))</f>
        <v>Northern Ireland</v>
      </c>
      <c r="D256" s="10" t="str">
        <f>IF(ISNA(VLOOKUP((ROW(D256)-11),'List of tables'!$A$4:$G$998,6,FALSE))," ",VLOOKUP((ROW(D256)-11),'List of tables'!$A$4:$G$998,6,FALSE))</f>
        <v>All usual residents aged 16 to 64</v>
      </c>
      <c r="E256" s="59">
        <f>IF(ISNA(VLOOKUP((ROW(E256)-11),'List of tables'!$A$4:$G$998,7,FALSE))," ",VLOOKUP((ROW(E256)-11),'List of tables'!$A$4:$G$998,7,FALSE))</f>
        <v>42451</v>
      </c>
      <c r="F256" s="28" t="str">
        <f t="shared" si="3"/>
        <v>Download file (ODS, 38 KB)</v>
      </c>
      <c r="H256" s="12" t="str">
        <f>IF(ISNA(VLOOKUP((ROW(H256)-11),'List of tables'!$A$4:$I$998,9,FALSE))," ",VLOOKUP((ROW(H256)-11),'List of tables'!$A$4:$I$998,9,FALSE))</f>
        <v>https://datavis.nisra.gov.uk/census/2011/census-2011-commissioned-table-ct0247ni.ods</v>
      </c>
      <c r="I256" s="12" t="str">
        <f>IF(ISNA(VLOOKUP((ROW(I256)-11),'List of tables'!$A$4:$I$998,8,FALSE))," ",VLOOKUP((ROW(I256)-11),'List of tables'!$A$4:$I$998,8,FALSE))</f>
        <v>Download file (ODS, 38 KB)</v>
      </c>
    </row>
    <row r="257" spans="1:9" ht="31" customHeight="1">
      <c r="A257" s="31" t="str">
        <f>IF(ISNA(VLOOKUP((ROW(A257)-11),'List of tables'!$A$4:$G$998,2,FALSE))," ",VLOOKUP((ROW(A257)-11),'List of tables'!$A$4:$G$998,2,FALSE))</f>
        <v>CT0248NI</v>
      </c>
      <c r="B257" s="10" t="str">
        <f>IF(ISNA(VLOOKUP((ROW(B257)-11),'List of tables'!$A$4:$G$998,3,FALSE))," ",VLOOKUP((ROW(B257)-11),'List of tables'!$A$4:$G$998,3,FALSE))</f>
        <v>Type of Long-Term Condition by Occupation or Former Occupation by Economic Activity</v>
      </c>
      <c r="C257" s="10" t="str">
        <f>IF(ISNA(VLOOKUP((ROW(C257)-11),'List of tables'!$A$4:$G$998,5,FALSE))," ",VLOOKUP((ROW(C257)-11),'List of tables'!$A$4:$G$998,5,FALSE))</f>
        <v>Northern Ireland</v>
      </c>
      <c r="D257" s="10" t="str">
        <f>IF(ISNA(VLOOKUP((ROW(D257)-11),'List of tables'!$A$4:$G$998,6,FALSE))," ",VLOOKUP((ROW(D257)-11),'List of tables'!$A$4:$G$998,6,FALSE))</f>
        <v>All usual residents aged 16 to 64</v>
      </c>
      <c r="E257" s="59">
        <f>IF(ISNA(VLOOKUP((ROW(E257)-11),'List of tables'!$A$4:$G$998,7,FALSE))," ",VLOOKUP((ROW(E257)-11),'List of tables'!$A$4:$G$998,7,FALSE))</f>
        <v>42451</v>
      </c>
      <c r="F257" s="28" t="str">
        <f t="shared" si="3"/>
        <v>Download file (ODS, 33 KB)</v>
      </c>
      <c r="H257" s="12" t="str">
        <f>IF(ISNA(VLOOKUP((ROW(H257)-11),'List of tables'!$A$4:$I$998,9,FALSE))," ",VLOOKUP((ROW(H257)-11),'List of tables'!$A$4:$I$998,9,FALSE))</f>
        <v>https://datavis.nisra.gov.uk/census/2011/census-2011-commissioned-table-ct0248ni.ods</v>
      </c>
      <c r="I257" s="12" t="str">
        <f>IF(ISNA(VLOOKUP((ROW(I257)-11),'List of tables'!$A$4:$I$998,8,FALSE))," ",VLOOKUP((ROW(I257)-11),'List of tables'!$A$4:$I$998,8,FALSE))</f>
        <v>Download file (ODS, 33 KB)</v>
      </c>
    </row>
    <row r="258" spans="1:9" ht="31" customHeight="1">
      <c r="A258" s="31" t="str">
        <f>IF(ISNA(VLOOKUP((ROW(A258)-11),'List of tables'!$A$4:$G$998,2,FALSE))," ",VLOOKUP((ROW(A258)-11),'List of tables'!$A$4:$G$998,2,FALSE))</f>
        <v>CT0249NI</v>
      </c>
      <c r="B258" s="10" t="str">
        <f>IF(ISNA(VLOOKUP((ROW(B258)-11),'List of tables'!$A$4:$G$998,3,FALSE))," ",VLOOKUP((ROW(B258)-11),'List of tables'!$A$4:$G$998,3,FALSE))</f>
        <v>Selected Country of Birth by Age by Sex</v>
      </c>
      <c r="C258" s="10" t="str">
        <f>IF(ISNA(VLOOKUP((ROW(C258)-11),'List of tables'!$A$4:$G$998,5,FALSE))," ",VLOOKUP((ROW(C258)-11),'List of tables'!$A$4:$G$998,5,FALSE))</f>
        <v>Northern Ireland</v>
      </c>
      <c r="D258" s="10" t="str">
        <f>IF(ISNA(VLOOKUP((ROW(D258)-11),'List of tables'!$A$4:$G$998,6,FALSE))," ",VLOOKUP((ROW(D258)-11),'List of tables'!$A$4:$G$998,6,FALSE))</f>
        <v>All usual residents in households</v>
      </c>
      <c r="E258" s="59">
        <f>IF(ISNA(VLOOKUP((ROW(E258)-11),'List of tables'!$A$4:$G$998,7,FALSE))," ",VLOOKUP((ROW(E258)-11),'List of tables'!$A$4:$G$998,7,FALSE))</f>
        <v>42452</v>
      </c>
      <c r="F258" s="28" t="str">
        <f t="shared" si="3"/>
        <v>Download file (ODS, 20 KB)</v>
      </c>
      <c r="H258" s="12" t="str">
        <f>IF(ISNA(VLOOKUP((ROW(H258)-11),'List of tables'!$A$4:$I$998,9,FALSE))," ",VLOOKUP((ROW(H258)-11),'List of tables'!$A$4:$I$998,9,FALSE))</f>
        <v>https://datavis.nisra.gov.uk/census/2011/census-2011-commissioned-table-ct0249ni.ods</v>
      </c>
      <c r="I258" s="12" t="str">
        <f>IF(ISNA(VLOOKUP((ROW(I258)-11),'List of tables'!$A$4:$I$998,8,FALSE))," ",VLOOKUP((ROW(I258)-11),'List of tables'!$A$4:$I$998,8,FALSE))</f>
        <v>Download file (ODS, 20 KB)</v>
      </c>
    </row>
    <row r="259" spans="1:9" ht="62">
      <c r="A259" s="31" t="str">
        <f>IF(ISNA(VLOOKUP((ROW(A259)-11),'List of tables'!$A$4:$G$998,2,FALSE))," ",VLOOKUP((ROW(A259)-11),'List of tables'!$A$4:$G$998,2,FALSE))</f>
        <v>CT0250NI</v>
      </c>
      <c r="B259" s="10" t="str">
        <f>IF(ISNA(VLOOKUP((ROW(B259)-11),'List of tables'!$A$4:$G$998,3,FALSE))," ",VLOOKUP((ROW(B259)-11),'List of tables'!$A$4:$G$998,3,FALSE))</f>
        <v>Country of Birth - Basic Detail</v>
      </c>
      <c r="C259" s="10" t="str">
        <f>IF(ISNA(VLOOKUP((ROW(C259)-11),'List of tables'!$A$4:$G$998,5,FALSE))," ",VLOOKUP((ROW(C259)-11),'List of tables'!$A$4:$G$998,5,FALSE))</f>
        <v>Local Government District, NUTS Level 3, Education and Library Board, Health and Social Care Trust, Northern Ireland</v>
      </c>
      <c r="D259" s="10" t="str">
        <f>IF(ISNA(VLOOKUP((ROW(D259)-11),'List of tables'!$A$4:$G$998,6,FALSE))," ",VLOOKUP((ROW(D259)-11),'List of tables'!$A$4:$G$998,6,FALSE))</f>
        <v>All usual residents aged 16 to 74</v>
      </c>
      <c r="E259" s="59">
        <f>IF(ISNA(VLOOKUP((ROW(E259)-11),'List of tables'!$A$4:$G$998,7,FALSE))," ",VLOOKUP((ROW(E259)-11),'List of tables'!$A$4:$G$998,7,FALSE))</f>
        <v>42513</v>
      </c>
      <c r="F259" s="28" t="str">
        <f t="shared" si="3"/>
        <v>Download file (ODS, 21 KB)</v>
      </c>
      <c r="H259" s="12" t="str">
        <f>IF(ISNA(VLOOKUP((ROW(H259)-11),'List of tables'!$A$4:$I$998,9,FALSE))," ",VLOOKUP((ROW(H259)-11),'List of tables'!$A$4:$I$998,9,FALSE))</f>
        <v>https://datavis.nisra.gov.uk/census/2011/census-2011-commissioned-table-ct0250ni.ods</v>
      </c>
      <c r="I259" s="12" t="str">
        <f>IF(ISNA(VLOOKUP((ROW(I259)-11),'List of tables'!$A$4:$I$998,8,FALSE))," ",VLOOKUP((ROW(I259)-11),'List of tables'!$A$4:$I$998,8,FALSE))</f>
        <v>Download file (ODS, 21 KB)</v>
      </c>
    </row>
    <row r="260" spans="1:9" ht="31" customHeight="1">
      <c r="A260" s="31" t="str">
        <f>IF(ISNA(VLOOKUP((ROW(A260)-11),'List of tables'!$A$4:$G$998,2,FALSE))," ",VLOOKUP((ROW(A260)-11),'List of tables'!$A$4:$G$998,2,FALSE))</f>
        <v>CT0251NI</v>
      </c>
      <c r="B260" s="10" t="str">
        <f>IF(ISNA(VLOOKUP((ROW(B260)-11),'List of tables'!$A$4:$G$998,3,FALSE))," ",VLOOKUP((ROW(B260)-11),'List of tables'!$A$4:$G$998,3,FALSE))</f>
        <v>Long-Term Health Problem or Disability by Single Year of Age by Sex</v>
      </c>
      <c r="C260" s="10" t="str">
        <f>IF(ISNA(VLOOKUP((ROW(C260)-11),'List of tables'!$A$4:$G$998,5,FALSE))," ",VLOOKUP((ROW(C260)-11),'List of tables'!$A$4:$G$998,5,FALSE))</f>
        <v>Northern Ireland</v>
      </c>
      <c r="D260" s="10" t="str">
        <f>IF(ISNA(VLOOKUP((ROW(D260)-11),'List of tables'!$A$4:$G$998,6,FALSE))," ",VLOOKUP((ROW(D260)-11),'List of tables'!$A$4:$G$998,6,FALSE))</f>
        <v>All usual residents in households</v>
      </c>
      <c r="E260" s="59">
        <f>IF(ISNA(VLOOKUP((ROW(E260)-11),'List of tables'!$A$4:$G$998,7,FALSE))," ",VLOOKUP((ROW(E260)-11),'List of tables'!$A$4:$G$998,7,FALSE))</f>
        <v>42513</v>
      </c>
      <c r="F260" s="28" t="str">
        <f t="shared" si="3"/>
        <v>Download file (ODS, 20 KB)</v>
      </c>
      <c r="H260" s="12" t="str">
        <f>IF(ISNA(VLOOKUP((ROW(H260)-11),'List of tables'!$A$4:$I$998,9,FALSE))," ",VLOOKUP((ROW(H260)-11),'List of tables'!$A$4:$I$998,9,FALSE))</f>
        <v>https://datavis.nisra.gov.uk/census/2011/census-2011-commissioned-table-ct0251ni.ods</v>
      </c>
      <c r="I260" s="12" t="str">
        <f>IF(ISNA(VLOOKUP((ROW(I260)-11),'List of tables'!$A$4:$I$998,8,FALSE))," ",VLOOKUP((ROW(I260)-11),'List of tables'!$A$4:$I$998,8,FALSE))</f>
        <v>Download file (ODS, 20 KB)</v>
      </c>
    </row>
    <row r="261" spans="1:9" ht="31" customHeight="1">
      <c r="A261" s="31" t="str">
        <f>IF(ISNA(VLOOKUP((ROW(A261)-11),'List of tables'!$A$4:$G$998,2,FALSE))," ",VLOOKUP((ROW(A261)-11),'List of tables'!$A$4:$G$998,2,FALSE))</f>
        <v>CT0252NI</v>
      </c>
      <c r="B261" s="10" t="str">
        <f>IF(ISNA(VLOOKUP((ROW(B261)-11),'List of tables'!$A$4:$G$998,3,FALSE))," ",VLOOKUP((ROW(B261)-11),'List of tables'!$A$4:$G$998,3,FALSE))</f>
        <v>General Health by Single Year of Age by Sex</v>
      </c>
      <c r="C261" s="10" t="str">
        <f>IF(ISNA(VLOOKUP((ROW(C261)-11),'List of tables'!$A$4:$G$998,5,FALSE))," ",VLOOKUP((ROW(C261)-11),'List of tables'!$A$4:$G$998,5,FALSE))</f>
        <v>Northern Ireland</v>
      </c>
      <c r="D261" s="10" t="str">
        <f>IF(ISNA(VLOOKUP((ROW(D261)-11),'List of tables'!$A$4:$G$998,6,FALSE))," ",VLOOKUP((ROW(D261)-11),'List of tables'!$A$4:$G$998,6,FALSE))</f>
        <v>All usual residents in households</v>
      </c>
      <c r="E261" s="59">
        <f>IF(ISNA(VLOOKUP((ROW(E261)-11),'List of tables'!$A$4:$G$998,7,FALSE))," ",VLOOKUP((ROW(E261)-11),'List of tables'!$A$4:$G$998,7,FALSE))</f>
        <v>42513</v>
      </c>
      <c r="F261" s="28" t="str">
        <f t="shared" si="3"/>
        <v>Download file (ODS, 20 KB)</v>
      </c>
      <c r="H261" s="12" t="str">
        <f>IF(ISNA(VLOOKUP((ROW(H261)-11),'List of tables'!$A$4:$I$998,9,FALSE))," ",VLOOKUP((ROW(H261)-11),'List of tables'!$A$4:$I$998,9,FALSE))</f>
        <v>https://datavis.nisra.gov.uk/census/2011/census-2011-commissioned-table-ct0252ni.ods</v>
      </c>
      <c r="I261" s="12" t="str">
        <f>IF(ISNA(VLOOKUP((ROW(I261)-11),'List of tables'!$A$4:$I$998,8,FALSE))," ",VLOOKUP((ROW(I261)-11),'List of tables'!$A$4:$I$998,8,FALSE))</f>
        <v>Download file (ODS, 20 KB)</v>
      </c>
    </row>
    <row r="262" spans="1:9" ht="31" customHeight="1">
      <c r="A262" s="31" t="str">
        <f>IF(ISNA(VLOOKUP((ROW(A262)-11),'List of tables'!$A$4:$G$998,2,FALSE))," ",VLOOKUP((ROW(A262)-11),'List of tables'!$A$4:$G$998,2,FALSE))</f>
        <v>CT0253NI</v>
      </c>
      <c r="B262" s="10" t="str">
        <f>IF(ISNA(VLOOKUP((ROW(B262)-11),'List of tables'!$A$4:$G$998,3,FALSE))," ",VLOOKUP((ROW(B262)-11),'List of tables'!$A$4:$G$998,3,FALSE))</f>
        <v>Long-Term Health Problem or Disability by MDM2010 Quintile of SOA by Age by Sex</v>
      </c>
      <c r="C262" s="10" t="str">
        <f>IF(ISNA(VLOOKUP((ROW(C262)-11),'List of tables'!$A$4:$G$998,5,FALSE))," ",VLOOKUP((ROW(C262)-11),'List of tables'!$A$4:$G$998,5,FALSE))</f>
        <v>Northern Ireland</v>
      </c>
      <c r="D262" s="10" t="str">
        <f>IF(ISNA(VLOOKUP((ROW(D262)-11),'List of tables'!$A$4:$G$998,6,FALSE))," ",VLOOKUP((ROW(D262)-11),'List of tables'!$A$4:$G$998,6,FALSE))</f>
        <v>All usual residents aged 16 and over in households</v>
      </c>
      <c r="E262" s="59">
        <f>IF(ISNA(VLOOKUP((ROW(E262)-11),'List of tables'!$A$4:$G$998,7,FALSE))," ",VLOOKUP((ROW(E262)-11),'List of tables'!$A$4:$G$998,7,FALSE))</f>
        <v>42513</v>
      </c>
      <c r="F262" s="28" t="str">
        <f t="shared" si="3"/>
        <v>Download file (ODS, 20 KB)</v>
      </c>
      <c r="H262" s="12" t="str">
        <f>IF(ISNA(VLOOKUP((ROW(H262)-11),'List of tables'!$A$4:$I$998,9,FALSE))," ",VLOOKUP((ROW(H262)-11),'List of tables'!$A$4:$I$998,9,FALSE))</f>
        <v>https://datavis.nisra.gov.uk/census/2011/census-2011-commissioned-table-ct0253ni.ods</v>
      </c>
      <c r="I262" s="12" t="str">
        <f>IF(ISNA(VLOOKUP((ROW(I262)-11),'List of tables'!$A$4:$I$998,8,FALSE))," ",VLOOKUP((ROW(I262)-11),'List of tables'!$A$4:$I$998,8,FALSE))</f>
        <v>Download file (ODS, 20 KB)</v>
      </c>
    </row>
    <row r="263" spans="1:9" ht="31" customHeight="1">
      <c r="A263" s="31" t="str">
        <f>IF(ISNA(VLOOKUP((ROW(A263)-11),'List of tables'!$A$4:$G$998,2,FALSE))," ",VLOOKUP((ROW(A263)-11),'List of tables'!$A$4:$G$998,2,FALSE))</f>
        <v>CT0254NI</v>
      </c>
      <c r="B263" s="10" t="str">
        <f>IF(ISNA(VLOOKUP((ROW(B263)-11),'List of tables'!$A$4:$G$998,3,FALSE))," ",VLOOKUP((ROW(B263)-11),'List of tables'!$A$4:$G$998,3,FALSE))</f>
        <v>Long-Term Health Problem or Disability by NS-SeC by Age by Sex</v>
      </c>
      <c r="C263" s="10" t="str">
        <f>IF(ISNA(VLOOKUP((ROW(C263)-11),'List of tables'!$A$4:$G$998,5,FALSE))," ",VLOOKUP((ROW(C263)-11),'List of tables'!$A$4:$G$998,5,FALSE))</f>
        <v>Northern Ireland</v>
      </c>
      <c r="D263" s="10" t="str">
        <f>IF(ISNA(VLOOKUP((ROW(D263)-11),'List of tables'!$A$4:$G$998,6,FALSE))," ",VLOOKUP((ROW(D263)-11),'List of tables'!$A$4:$G$998,6,FALSE))</f>
        <v>All usual residents aged 16 and over in households</v>
      </c>
      <c r="E263" s="59">
        <f>IF(ISNA(VLOOKUP((ROW(E263)-11),'List of tables'!$A$4:$G$998,7,FALSE))," ",VLOOKUP((ROW(E263)-11),'List of tables'!$A$4:$G$998,7,FALSE))</f>
        <v>42513</v>
      </c>
      <c r="F263" s="28" t="str">
        <f t="shared" si="3"/>
        <v>Download file (ODS, 25 KB)</v>
      </c>
      <c r="H263" s="12" t="str">
        <f>IF(ISNA(VLOOKUP((ROW(H263)-11),'List of tables'!$A$4:$I$998,9,FALSE))," ",VLOOKUP((ROW(H263)-11),'List of tables'!$A$4:$I$998,9,FALSE))</f>
        <v>https://datavis.nisra.gov.uk/census/2011/census-2011-commissioned-table-ct0254ni.ods</v>
      </c>
      <c r="I263" s="12" t="str">
        <f>IF(ISNA(VLOOKUP((ROW(I263)-11),'List of tables'!$A$4:$I$998,8,FALSE))," ",VLOOKUP((ROW(I263)-11),'List of tables'!$A$4:$I$998,8,FALSE))</f>
        <v>Download file (ODS, 25 KB)</v>
      </c>
    </row>
    <row r="264" spans="1:9" ht="31" customHeight="1">
      <c r="A264" s="31" t="str">
        <f>IF(ISNA(VLOOKUP((ROW(A264)-11),'List of tables'!$A$4:$G$998,2,FALSE))," ",VLOOKUP((ROW(A264)-11),'List of tables'!$A$4:$G$998,2,FALSE))</f>
        <v>CT0255NI</v>
      </c>
      <c r="B264" s="10" t="str">
        <f>IF(ISNA(VLOOKUP((ROW(B264)-11),'List of tables'!$A$4:$G$998,3,FALSE))," ",VLOOKUP((ROW(B264)-11),'List of tables'!$A$4:$G$998,3,FALSE))</f>
        <v>Long-Term Health Problem or Disability by Highest Level of Qualification by Age by Sex</v>
      </c>
      <c r="C264" s="10" t="str">
        <f>IF(ISNA(VLOOKUP((ROW(C264)-11),'List of tables'!$A$4:$G$998,5,FALSE))," ",VLOOKUP((ROW(C264)-11),'List of tables'!$A$4:$G$998,5,FALSE))</f>
        <v>Northern Ireland</v>
      </c>
      <c r="D264" s="10" t="str">
        <f>IF(ISNA(VLOOKUP((ROW(D264)-11),'List of tables'!$A$4:$G$998,6,FALSE))," ",VLOOKUP((ROW(D264)-11),'List of tables'!$A$4:$G$998,6,FALSE))</f>
        <v>All usual residents aged 16 to 69 in households</v>
      </c>
      <c r="E264" s="59">
        <f>IF(ISNA(VLOOKUP((ROW(E264)-11),'List of tables'!$A$4:$G$998,7,FALSE))," ",VLOOKUP((ROW(E264)-11),'List of tables'!$A$4:$G$998,7,FALSE))</f>
        <v>42513</v>
      </c>
      <c r="F264" s="28" t="str">
        <f t="shared" si="3"/>
        <v>Download file (ODS, 21 KB)</v>
      </c>
      <c r="H264" s="12" t="str">
        <f>IF(ISNA(VLOOKUP((ROW(H264)-11),'List of tables'!$A$4:$I$998,9,FALSE))," ",VLOOKUP((ROW(H264)-11),'List of tables'!$A$4:$I$998,9,FALSE))</f>
        <v>https://datavis.nisra.gov.uk/census/2011/census-2011-commissioned-table-ct0255ni.ods</v>
      </c>
      <c r="I264" s="12" t="str">
        <f>IF(ISNA(VLOOKUP((ROW(I264)-11),'List of tables'!$A$4:$I$998,8,FALSE))," ",VLOOKUP((ROW(I264)-11),'List of tables'!$A$4:$I$998,8,FALSE))</f>
        <v>Download file (ODS, 21 KB)</v>
      </c>
    </row>
    <row r="265" spans="1:9" ht="31" customHeight="1">
      <c r="A265" s="31" t="str">
        <f>IF(ISNA(VLOOKUP((ROW(A265)-11),'List of tables'!$A$4:$G$998,2,FALSE))," ",VLOOKUP((ROW(A265)-11),'List of tables'!$A$4:$G$998,2,FALSE))</f>
        <v>CT0256NI</v>
      </c>
      <c r="B265" s="10" t="str">
        <f>IF(ISNA(VLOOKUP((ROW(B265)-11),'List of tables'!$A$4:$G$998,3,FALSE))," ",VLOOKUP((ROW(B265)-11),'List of tables'!$A$4:$G$998,3,FALSE))</f>
        <v>General Health by MDM2010 Quintile of SOA by Age by Sex</v>
      </c>
      <c r="C265" s="10" t="str">
        <f>IF(ISNA(VLOOKUP((ROW(C265)-11),'List of tables'!$A$4:$G$998,5,FALSE))," ",VLOOKUP((ROW(C265)-11),'List of tables'!$A$4:$G$998,5,FALSE))</f>
        <v>Northern Ireland</v>
      </c>
      <c r="D265" s="10" t="str">
        <f>IF(ISNA(VLOOKUP((ROW(D265)-11),'List of tables'!$A$4:$G$998,6,FALSE))," ",VLOOKUP((ROW(D265)-11),'List of tables'!$A$4:$G$998,6,FALSE))</f>
        <v>All usual residents aged 16 and over in households</v>
      </c>
      <c r="E265" s="59">
        <f>IF(ISNA(VLOOKUP((ROW(E265)-11),'List of tables'!$A$4:$G$998,7,FALSE))," ",VLOOKUP((ROW(E265)-11),'List of tables'!$A$4:$G$998,7,FALSE))</f>
        <v>42513</v>
      </c>
      <c r="F265" s="28" t="str">
        <f t="shared" si="3"/>
        <v>Download file (ODS, 20 KB)</v>
      </c>
      <c r="H265" s="12" t="str">
        <f>IF(ISNA(VLOOKUP((ROW(H265)-11),'List of tables'!$A$4:$I$998,9,FALSE))," ",VLOOKUP((ROW(H265)-11),'List of tables'!$A$4:$I$998,9,FALSE))</f>
        <v>https://datavis.nisra.gov.uk/census/2011/census-2011-commissioned-table-ct0256ni.ods</v>
      </c>
      <c r="I265" s="12" t="str">
        <f>IF(ISNA(VLOOKUP((ROW(I265)-11),'List of tables'!$A$4:$I$998,8,FALSE))," ",VLOOKUP((ROW(I265)-11),'List of tables'!$A$4:$I$998,8,FALSE))</f>
        <v>Download file (ODS, 20 KB)</v>
      </c>
    </row>
    <row r="266" spans="1:9" ht="31" customHeight="1">
      <c r="A266" s="31" t="str">
        <f>IF(ISNA(VLOOKUP((ROW(A266)-11),'List of tables'!$A$4:$G$998,2,FALSE))," ",VLOOKUP((ROW(A266)-11),'List of tables'!$A$4:$G$998,2,FALSE))</f>
        <v>CT0257NI</v>
      </c>
      <c r="B266" s="10" t="str">
        <f>IF(ISNA(VLOOKUP((ROW(B266)-11),'List of tables'!$A$4:$G$998,3,FALSE))," ",VLOOKUP((ROW(B266)-11),'List of tables'!$A$4:$G$998,3,FALSE))</f>
        <v>General Health by NS-SeC by Age by Sex</v>
      </c>
      <c r="C266" s="10" t="str">
        <f>IF(ISNA(VLOOKUP((ROW(C266)-11),'List of tables'!$A$4:$G$998,5,FALSE))," ",VLOOKUP((ROW(C266)-11),'List of tables'!$A$4:$G$998,5,FALSE))</f>
        <v>Northern Ireland</v>
      </c>
      <c r="D266" s="10" t="str">
        <f>IF(ISNA(VLOOKUP((ROW(D266)-11),'List of tables'!$A$4:$G$998,6,FALSE))," ",VLOOKUP((ROW(D266)-11),'List of tables'!$A$4:$G$998,6,FALSE))</f>
        <v>All usual residents aged 16 and over in households</v>
      </c>
      <c r="E266" s="59">
        <f>IF(ISNA(VLOOKUP((ROW(E266)-11),'List of tables'!$A$4:$G$998,7,FALSE))," ",VLOOKUP((ROW(E266)-11),'List of tables'!$A$4:$G$998,7,FALSE))</f>
        <v>42513</v>
      </c>
      <c r="F266" s="28" t="str">
        <f t="shared" si="3"/>
        <v>Download file (ODS, 25 KB)</v>
      </c>
      <c r="H266" s="12" t="str">
        <f>IF(ISNA(VLOOKUP((ROW(H266)-11),'List of tables'!$A$4:$I$998,9,FALSE))," ",VLOOKUP((ROW(H266)-11),'List of tables'!$A$4:$I$998,9,FALSE))</f>
        <v>https://datavis.nisra.gov.uk/census/2011/census-2011-commissioned-table-ct0257ni.ods</v>
      </c>
      <c r="I266" s="12" t="str">
        <f>IF(ISNA(VLOOKUP((ROW(I266)-11),'List of tables'!$A$4:$I$998,8,FALSE))," ",VLOOKUP((ROW(I266)-11),'List of tables'!$A$4:$I$998,8,FALSE))</f>
        <v>Download file (ODS, 25 KB)</v>
      </c>
    </row>
    <row r="267" spans="1:9" ht="31" customHeight="1">
      <c r="A267" s="31" t="str">
        <f>IF(ISNA(VLOOKUP((ROW(A267)-11),'List of tables'!$A$4:$G$998,2,FALSE))," ",VLOOKUP((ROW(A267)-11),'List of tables'!$A$4:$G$998,2,FALSE))</f>
        <v>CT0258NI</v>
      </c>
      <c r="B267" s="10" t="str">
        <f>IF(ISNA(VLOOKUP((ROW(B267)-11),'List of tables'!$A$4:$G$998,3,FALSE))," ",VLOOKUP((ROW(B267)-11),'List of tables'!$A$4:$G$998,3,FALSE))</f>
        <v>General Health by Highest Level of Qualification by Age by Sex</v>
      </c>
      <c r="C267" s="10" t="str">
        <f>IF(ISNA(VLOOKUP((ROW(C267)-11),'List of tables'!$A$4:$G$998,5,FALSE))," ",VLOOKUP((ROW(C267)-11),'List of tables'!$A$4:$G$998,5,FALSE))</f>
        <v>Northern Ireland</v>
      </c>
      <c r="D267" s="10" t="str">
        <f>IF(ISNA(VLOOKUP((ROW(D267)-11),'List of tables'!$A$4:$G$998,6,FALSE))," ",VLOOKUP((ROW(D267)-11),'List of tables'!$A$4:$G$998,6,FALSE))</f>
        <v>All usual residents aged 16 to 69 in households</v>
      </c>
      <c r="E267" s="59">
        <f>IF(ISNA(VLOOKUP((ROW(E267)-11),'List of tables'!$A$4:$G$998,7,FALSE))," ",VLOOKUP((ROW(E267)-11),'List of tables'!$A$4:$G$998,7,FALSE))</f>
        <v>42513</v>
      </c>
      <c r="F267" s="28" t="str">
        <f t="shared" si="3"/>
        <v>Download file (ODS, 21 KB)</v>
      </c>
      <c r="H267" s="12" t="str">
        <f>IF(ISNA(VLOOKUP((ROW(H267)-11),'List of tables'!$A$4:$I$998,9,FALSE))," ",VLOOKUP((ROW(H267)-11),'List of tables'!$A$4:$I$998,9,FALSE))</f>
        <v>https://datavis.nisra.gov.uk/census/2011/census-2011-commissioned-table-ct0258ni.ods</v>
      </c>
      <c r="I267" s="12" t="str">
        <f>IF(ISNA(VLOOKUP((ROW(I267)-11),'List of tables'!$A$4:$I$998,8,FALSE))," ",VLOOKUP((ROW(I267)-11),'List of tables'!$A$4:$I$998,8,FALSE))</f>
        <v>Download file (ODS, 21 KB)</v>
      </c>
    </row>
    <row r="268" spans="1:9" ht="31" customHeight="1">
      <c r="A268" s="31" t="str">
        <f>IF(ISNA(VLOOKUP((ROW(A268)-11),'List of tables'!$A$4:$G$998,2,FALSE))," ",VLOOKUP((ROW(A268)-11),'List of tables'!$A$4:$G$998,2,FALSE))</f>
        <v>CT0259NI</v>
      </c>
      <c r="B268" s="10" t="str">
        <f>IF(ISNA(VLOOKUP((ROW(B268)-11),'List of tables'!$A$4:$G$998,3,FALSE))," ",VLOOKUP((ROW(B268)-11),'List of tables'!$A$4:$G$998,3,FALSE))</f>
        <v>Selected Occupation by Sex</v>
      </c>
      <c r="C268" s="10" t="str">
        <f>IF(ISNA(VLOOKUP((ROW(C268)-11),'List of tables'!$A$4:$G$998,5,FALSE))," ",VLOOKUP((ROW(C268)-11),'List of tables'!$A$4:$G$998,5,FALSE))</f>
        <v>Northern Ireland</v>
      </c>
      <c r="D268" s="10" t="str">
        <f>IF(ISNA(VLOOKUP((ROW(D268)-11),'List of tables'!$A$4:$G$998,6,FALSE))," ",VLOOKUP((ROW(D268)-11),'List of tables'!$A$4:$G$998,6,FALSE))</f>
        <v>All usual residents aged 16 to 74 in employment</v>
      </c>
      <c r="E268" s="59">
        <f>IF(ISNA(VLOOKUP((ROW(E268)-11),'List of tables'!$A$4:$G$998,7,FALSE))," ",VLOOKUP((ROW(E268)-11),'List of tables'!$A$4:$G$998,7,FALSE))</f>
        <v>42513</v>
      </c>
      <c r="F268" s="28" t="str">
        <f t="shared" si="3"/>
        <v>Download file (ODS, 10 KB)</v>
      </c>
      <c r="H268" s="12" t="str">
        <f>IF(ISNA(VLOOKUP((ROW(H268)-11),'List of tables'!$A$4:$I$998,9,FALSE))," ",VLOOKUP((ROW(H268)-11),'List of tables'!$A$4:$I$998,9,FALSE))</f>
        <v>https://datavis.nisra.gov.uk/census/2011/census-2011-commissioned-table-ct0259ni.ods</v>
      </c>
      <c r="I268" s="12" t="str">
        <f>IF(ISNA(VLOOKUP((ROW(I268)-11),'List of tables'!$A$4:$I$998,8,FALSE))," ",VLOOKUP((ROW(I268)-11),'List of tables'!$A$4:$I$998,8,FALSE))</f>
        <v>Download file (ODS, 10 KB)</v>
      </c>
    </row>
    <row r="269" spans="1:9" ht="31" customHeight="1">
      <c r="A269" s="31" t="str">
        <f>IF(ISNA(VLOOKUP((ROW(A269)-11),'List of tables'!$A$4:$G$998,2,FALSE))," ",VLOOKUP((ROW(A269)-11),'List of tables'!$A$4:$G$998,2,FALSE))</f>
        <v>CT0260NI</v>
      </c>
      <c r="B269" s="10" t="str">
        <f>IF(ISNA(VLOOKUP((ROW(B269)-11),'List of tables'!$A$4:$G$998,3,FALSE))," ",VLOOKUP((ROW(B269)-11),'List of tables'!$A$4:$G$998,3,FALSE))</f>
        <v>Selected Occupation by Religion or Religion Brought Up In by National Identity (Classification 1)</v>
      </c>
      <c r="C269" s="10" t="str">
        <f>IF(ISNA(VLOOKUP((ROW(C269)-11),'List of tables'!$A$4:$G$998,5,FALSE))," ",VLOOKUP((ROW(C269)-11),'List of tables'!$A$4:$G$998,5,FALSE))</f>
        <v>Northern Ireland</v>
      </c>
      <c r="D269" s="10" t="str">
        <f>IF(ISNA(VLOOKUP((ROW(D269)-11),'List of tables'!$A$4:$G$998,6,FALSE))," ",VLOOKUP((ROW(D269)-11),'List of tables'!$A$4:$G$998,6,FALSE))</f>
        <v>All usual residents aged 16 to 74 in employment</v>
      </c>
      <c r="E269" s="59">
        <f>IF(ISNA(VLOOKUP((ROW(E269)-11),'List of tables'!$A$4:$G$998,7,FALSE))," ",VLOOKUP((ROW(E269)-11),'List of tables'!$A$4:$G$998,7,FALSE))</f>
        <v>42513</v>
      </c>
      <c r="F269" s="28" t="str">
        <f t="shared" ref="F269:F332" si="4">IF(LEN(H269)&lt;10,"",HYPERLINK(H269,I269))</f>
        <v>Download file (ODS, 11 KB)</v>
      </c>
      <c r="H269" s="12" t="str">
        <f>IF(ISNA(VLOOKUP((ROW(H269)-11),'List of tables'!$A$4:$I$998,9,FALSE))," ",VLOOKUP((ROW(H269)-11),'List of tables'!$A$4:$I$998,9,FALSE))</f>
        <v>https://datavis.nisra.gov.uk/census/2011/census-2011-commissioned-table-ct0260ni.ods</v>
      </c>
      <c r="I269" s="12" t="str">
        <f>IF(ISNA(VLOOKUP((ROW(I269)-11),'List of tables'!$A$4:$I$998,8,FALSE))," ",VLOOKUP((ROW(I269)-11),'List of tables'!$A$4:$I$998,8,FALSE))</f>
        <v>Download file (ODS, 11 KB)</v>
      </c>
    </row>
    <row r="270" spans="1:9" ht="31" customHeight="1">
      <c r="A270" s="31" t="str">
        <f>IF(ISNA(VLOOKUP((ROW(A270)-11),'List of tables'!$A$4:$G$998,2,FALSE))," ",VLOOKUP((ROW(A270)-11),'List of tables'!$A$4:$G$998,2,FALSE))</f>
        <v>CT0261NI</v>
      </c>
      <c r="B270" s="10" t="str">
        <f>IF(ISNA(VLOOKUP((ROW(B270)-11),'List of tables'!$A$4:$G$998,3,FALSE))," ",VLOOKUP((ROW(B270)-11),'List of tables'!$A$4:$G$998,3,FALSE))</f>
        <v>Selected Occupation by National Identity (Classification 1)</v>
      </c>
      <c r="C270" s="10" t="str">
        <f>IF(ISNA(VLOOKUP((ROW(C270)-11),'List of tables'!$A$4:$G$998,5,FALSE))," ",VLOOKUP((ROW(C270)-11),'List of tables'!$A$4:$G$998,5,FALSE))</f>
        <v>Northern Ireland</v>
      </c>
      <c r="D270" s="10" t="str">
        <f>IF(ISNA(VLOOKUP((ROW(D270)-11),'List of tables'!$A$4:$G$998,6,FALSE))," ",VLOOKUP((ROW(D270)-11),'List of tables'!$A$4:$G$998,6,FALSE))</f>
        <v>All usual residents aged 16 to 74 in employment</v>
      </c>
      <c r="E270" s="59">
        <f>IF(ISNA(VLOOKUP((ROW(E270)-11),'List of tables'!$A$4:$G$998,7,FALSE))," ",VLOOKUP((ROW(E270)-11),'List of tables'!$A$4:$G$998,7,FALSE))</f>
        <v>42513</v>
      </c>
      <c r="F270" s="28" t="str">
        <f t="shared" si="4"/>
        <v>Download file (ODS, 10 KB)</v>
      </c>
      <c r="H270" s="12" t="str">
        <f>IF(ISNA(VLOOKUP((ROW(H270)-11),'List of tables'!$A$4:$I$998,9,FALSE))," ",VLOOKUP((ROW(H270)-11),'List of tables'!$A$4:$I$998,9,FALSE))</f>
        <v>https://datavis.nisra.gov.uk/census/2011/census-2011-commissioned-table-ct0261ni.ods</v>
      </c>
      <c r="I270" s="12" t="str">
        <f>IF(ISNA(VLOOKUP((ROW(I270)-11),'List of tables'!$A$4:$I$998,8,FALSE))," ",VLOOKUP((ROW(I270)-11),'List of tables'!$A$4:$I$998,8,FALSE))</f>
        <v>Download file (ODS, 10 KB)</v>
      </c>
    </row>
    <row r="271" spans="1:9" ht="31" customHeight="1">
      <c r="A271" s="31" t="str">
        <f>IF(ISNA(VLOOKUP((ROW(A271)-11),'List of tables'!$A$4:$G$998,2,FALSE))," ",VLOOKUP((ROW(A271)-11),'List of tables'!$A$4:$G$998,2,FALSE))</f>
        <v>CT0262NI</v>
      </c>
      <c r="B271" s="10" t="str">
        <f>IF(ISNA(VLOOKUP((ROW(B271)-11),'List of tables'!$A$4:$G$998,3,FALSE))," ",VLOOKUP((ROW(B271)-11),'List of tables'!$A$4:$G$998,3,FALSE))</f>
        <v>General Health by Age by Sex</v>
      </c>
      <c r="C271" s="10" t="str">
        <f>IF(ISNA(VLOOKUP((ROW(C271)-11),'List of tables'!$A$4:$G$998,5,FALSE))," ",VLOOKUP((ROW(C271)-11),'List of tables'!$A$4:$G$998,5,FALSE))</f>
        <v>Local Government District (2014)</v>
      </c>
      <c r="D271" s="10" t="str">
        <f>IF(ISNA(VLOOKUP((ROW(D271)-11),'List of tables'!$A$4:$G$998,6,FALSE))," ",VLOOKUP((ROW(D271)-11),'List of tables'!$A$4:$G$998,6,FALSE))</f>
        <v>All usual residents in households</v>
      </c>
      <c r="E271" s="59">
        <f>IF(ISNA(VLOOKUP((ROW(E271)-11),'List of tables'!$A$4:$G$998,7,FALSE))," ",VLOOKUP((ROW(E271)-11),'List of tables'!$A$4:$G$998,7,FALSE))</f>
        <v>42513</v>
      </c>
      <c r="F271" s="28" t="str">
        <f t="shared" si="4"/>
        <v>Download file (ODS, 25 KB)</v>
      </c>
      <c r="H271" s="12" t="str">
        <f>IF(ISNA(VLOOKUP((ROW(H271)-11),'List of tables'!$A$4:$I$998,9,FALSE))," ",VLOOKUP((ROW(H271)-11),'List of tables'!$A$4:$I$998,9,FALSE))</f>
        <v>https://datavis.nisra.gov.uk/census/2011/census-2011-commissioned-table-ct0262ni.ods</v>
      </c>
      <c r="I271" s="12" t="str">
        <f>IF(ISNA(VLOOKUP((ROW(I271)-11),'List of tables'!$A$4:$I$998,8,FALSE))," ",VLOOKUP((ROW(I271)-11),'List of tables'!$A$4:$I$998,8,FALSE))</f>
        <v>Download file (ODS, 25 KB)</v>
      </c>
    </row>
    <row r="272" spans="1:9" ht="31" customHeight="1">
      <c r="A272" s="31" t="str">
        <f>IF(ISNA(VLOOKUP((ROW(A272)-11),'List of tables'!$A$4:$G$998,2,FALSE))," ",VLOOKUP((ROW(A272)-11),'List of tables'!$A$4:$G$998,2,FALSE))</f>
        <v>CT0263NI</v>
      </c>
      <c r="B272" s="10" t="str">
        <f>IF(ISNA(VLOOKUP((ROW(B272)-11),'List of tables'!$A$4:$G$998,3,FALSE))," ",VLOOKUP((ROW(B272)-11),'List of tables'!$A$4:$G$998,3,FALSE))</f>
        <v>Long-Term Health Problem or Disability by Age by Sex</v>
      </c>
      <c r="C272" s="10" t="str">
        <f>IF(ISNA(VLOOKUP((ROW(C272)-11),'List of tables'!$A$4:$G$998,5,FALSE))," ",VLOOKUP((ROW(C272)-11),'List of tables'!$A$4:$G$998,5,FALSE))</f>
        <v>Local Government District (2014)</v>
      </c>
      <c r="D272" s="10" t="str">
        <f>IF(ISNA(VLOOKUP((ROW(D272)-11),'List of tables'!$A$4:$G$998,6,FALSE))," ",VLOOKUP((ROW(D272)-11),'List of tables'!$A$4:$G$998,6,FALSE))</f>
        <v>All usual residents in households</v>
      </c>
      <c r="E272" s="59">
        <f>IF(ISNA(VLOOKUP((ROW(E272)-11),'List of tables'!$A$4:$G$998,7,FALSE))," ",VLOOKUP((ROW(E272)-11),'List of tables'!$A$4:$G$998,7,FALSE))</f>
        <v>42513</v>
      </c>
      <c r="F272" s="28" t="str">
        <f t="shared" si="4"/>
        <v>Download file (ODS, 25 KB)</v>
      </c>
      <c r="H272" s="12" t="str">
        <f>IF(ISNA(VLOOKUP((ROW(H272)-11),'List of tables'!$A$4:$I$998,9,FALSE))," ",VLOOKUP((ROW(H272)-11),'List of tables'!$A$4:$I$998,9,FALSE))</f>
        <v>https://datavis.nisra.gov.uk/census/2011/census-2011-commissioned-table-ct0263ni.ods</v>
      </c>
      <c r="I272" s="12" t="str">
        <f>IF(ISNA(VLOOKUP((ROW(I272)-11),'List of tables'!$A$4:$I$998,8,FALSE))," ",VLOOKUP((ROW(I272)-11),'List of tables'!$A$4:$I$998,8,FALSE))</f>
        <v>Download file (ODS, 25 KB)</v>
      </c>
    </row>
    <row r="273" spans="1:9" ht="31" customHeight="1">
      <c r="A273" s="31" t="str">
        <f>IF(ISNA(VLOOKUP((ROW(A273)-11),'List of tables'!$A$4:$G$998,2,FALSE))," ",VLOOKUP((ROW(A273)-11),'List of tables'!$A$4:$G$998,2,FALSE))</f>
        <v>CT0264NI</v>
      </c>
      <c r="B273" s="10" t="str">
        <f>IF(ISNA(VLOOKUP((ROW(B273)-11),'List of tables'!$A$4:$G$998,3,FALSE))," ",VLOOKUP((ROW(B273)-11),'List of tables'!$A$4:$G$998,3,FALSE))</f>
        <v>Economic Activity by Long-Term Health Problem or Disability by Age</v>
      </c>
      <c r="C273" s="10" t="str">
        <f>IF(ISNA(VLOOKUP((ROW(C273)-11),'List of tables'!$A$4:$G$998,5,FALSE))," ",VLOOKUP((ROW(C273)-11),'List of tables'!$A$4:$G$998,5,FALSE))</f>
        <v>Electoral Ward, Northern Ireland</v>
      </c>
      <c r="D273" s="10" t="str">
        <f>IF(ISNA(VLOOKUP((ROW(D273)-11),'List of tables'!$A$4:$G$998,6,FALSE))," ",VLOOKUP((ROW(D273)-11),'List of tables'!$A$4:$G$998,6,FALSE))</f>
        <v>All usual residents</v>
      </c>
      <c r="E273" s="59">
        <f>IF(ISNA(VLOOKUP((ROW(E273)-11),'List of tables'!$A$4:$G$998,7,FALSE))," ",VLOOKUP((ROW(E273)-11),'List of tables'!$A$4:$G$998,7,FALSE))</f>
        <v>42613</v>
      </c>
      <c r="F273" s="28" t="str">
        <f t="shared" si="4"/>
        <v>Download file (Zip, 5.2 MB)</v>
      </c>
      <c r="H273" s="12" t="str">
        <f>IF(ISNA(VLOOKUP((ROW(H273)-11),'List of tables'!$A$4:$I$998,9,FALSE))," ",VLOOKUP((ROW(H273)-11),'List of tables'!$A$4:$I$998,9,FALSE))</f>
        <v>https://datavis.nisra.gov.uk/census/2011/census-2011-commissioned-table-ct0264ni.zip</v>
      </c>
      <c r="I273" s="12" t="str">
        <f>IF(ISNA(VLOOKUP((ROW(I273)-11),'List of tables'!$A$4:$I$998,8,FALSE))," ",VLOOKUP((ROW(I273)-11),'List of tables'!$A$4:$I$998,8,FALSE))</f>
        <v>Download file (Zip, 5.2 MB)</v>
      </c>
    </row>
    <row r="274" spans="1:9" ht="31" customHeight="1">
      <c r="A274" s="31" t="str">
        <f>IF(ISNA(VLOOKUP((ROW(A274)-11),'List of tables'!$A$4:$G$998,2,FALSE))," ",VLOOKUP((ROW(A274)-11),'List of tables'!$A$4:$G$998,2,FALSE))</f>
        <v>CT0265NI</v>
      </c>
      <c r="B274" s="10" t="str">
        <f>IF(ISNA(VLOOKUP((ROW(B274)-11),'List of tables'!$A$4:$G$998,3,FALSE))," ",VLOOKUP((ROW(B274)-11),'List of tables'!$A$4:$G$998,3,FALSE))</f>
        <v>General Health by Long-Term Health Problem or Disability by Age by Sex</v>
      </c>
      <c r="C274" s="10" t="str">
        <f>IF(ISNA(VLOOKUP((ROW(C274)-11),'List of tables'!$A$4:$G$998,5,FALSE))," ",VLOOKUP((ROW(C274)-11),'List of tables'!$A$4:$G$998,5,FALSE))</f>
        <v>Northern Ireland</v>
      </c>
      <c r="D274" s="10" t="str">
        <f>IF(ISNA(VLOOKUP((ROW(D274)-11),'List of tables'!$A$4:$G$998,6,FALSE))," ",VLOOKUP((ROW(D274)-11),'List of tables'!$A$4:$G$998,6,FALSE))</f>
        <v>All usual residents</v>
      </c>
      <c r="E274" s="59">
        <f>IF(ISNA(VLOOKUP((ROW(E274)-11),'List of tables'!$A$4:$G$998,7,FALSE))," ",VLOOKUP((ROW(E274)-11),'List of tables'!$A$4:$G$998,7,FALSE))</f>
        <v>42613</v>
      </c>
      <c r="F274" s="28" t="str">
        <f t="shared" si="4"/>
        <v>Download file (ODS, 28 KB)</v>
      </c>
      <c r="H274" s="12" t="str">
        <f>IF(ISNA(VLOOKUP((ROW(H274)-11),'List of tables'!$A$4:$I$998,9,FALSE))," ",VLOOKUP((ROW(H274)-11),'List of tables'!$A$4:$I$998,9,FALSE))</f>
        <v>https://datavis.nisra.gov.uk/census/2011/census-2011-commissioned-table-ct0265ni.ods</v>
      </c>
      <c r="I274" s="12" t="str">
        <f>IF(ISNA(VLOOKUP((ROW(I274)-11),'List of tables'!$A$4:$I$998,8,FALSE))," ",VLOOKUP((ROW(I274)-11),'List of tables'!$A$4:$I$998,8,FALSE))</f>
        <v>Download file (ODS, 28 KB)</v>
      </c>
    </row>
    <row r="275" spans="1:9" ht="31" customHeight="1">
      <c r="A275" s="31" t="str">
        <f>IF(ISNA(VLOOKUP((ROW(A275)-11),'List of tables'!$A$4:$G$998,2,FALSE))," ",VLOOKUP((ROW(A275)-11),'List of tables'!$A$4:$G$998,2,FALSE))</f>
        <v>CT0266NI</v>
      </c>
      <c r="B275" s="10" t="str">
        <f>IF(ISNA(VLOOKUP((ROW(B275)-11),'List of tables'!$A$4:$G$998,3,FALSE))," ",VLOOKUP((ROW(B275)-11),'List of tables'!$A$4:$G$998,3,FALSE))</f>
        <v>Usually Resident Population and Households classified according to Urban and Rural definitions (2015)</v>
      </c>
      <c r="C275" s="10" t="str">
        <f>IF(ISNA(VLOOKUP((ROW(C275)-11),'List of tables'!$A$4:$G$998,5,FALSE))," ",VLOOKUP((ROW(C275)-11),'List of tables'!$A$4:$G$998,5,FALSE))</f>
        <v>Local Government District (2014)</v>
      </c>
      <c r="D275" s="10" t="str">
        <f>IF(ISNA(VLOOKUP((ROW(D275)-11),'List of tables'!$A$4:$G$998,6,FALSE))," ",VLOOKUP((ROW(D275)-11),'List of tables'!$A$4:$G$998,6,FALSE))</f>
        <v>All usual residents and households</v>
      </c>
      <c r="E275" s="59">
        <f>IF(ISNA(VLOOKUP((ROW(E275)-11),'List of tables'!$A$4:$G$998,7,FALSE))," ",VLOOKUP((ROW(E275)-11),'List of tables'!$A$4:$G$998,7,FALSE))</f>
        <v>42613</v>
      </c>
      <c r="F275" s="28" t="str">
        <f t="shared" si="4"/>
        <v>Download file (ODS, 13 KB)</v>
      </c>
      <c r="H275" s="12" t="str">
        <f>IF(ISNA(VLOOKUP((ROW(H275)-11),'List of tables'!$A$4:$I$998,9,FALSE))," ",VLOOKUP((ROW(H275)-11),'List of tables'!$A$4:$I$998,9,FALSE))</f>
        <v>https://datavis.nisra.gov.uk/census/2011/census-2011-commissioned-table-ct0266ni.ods</v>
      </c>
      <c r="I275" s="12" t="str">
        <f>IF(ISNA(VLOOKUP((ROW(I275)-11),'List of tables'!$A$4:$I$998,8,FALSE))," ",VLOOKUP((ROW(I275)-11),'List of tables'!$A$4:$I$998,8,FALSE))</f>
        <v>Download file (ODS, 13 KB)</v>
      </c>
    </row>
    <row r="276" spans="1:9" ht="31" customHeight="1">
      <c r="A276" s="31" t="str">
        <f>IF(ISNA(VLOOKUP((ROW(A276)-11),'List of tables'!$A$4:$G$998,2,FALSE))," ",VLOOKUP((ROW(A276)-11),'List of tables'!$A$4:$G$998,2,FALSE))</f>
        <v>CT0267NI</v>
      </c>
      <c r="B276" s="10" t="str">
        <f>IF(ISNA(VLOOKUP((ROW(B276)-11),'List of tables'!$A$4:$G$998,3,FALSE))," ",VLOOKUP((ROW(B276)-11),'List of tables'!$A$4:$G$998,3,FALSE))</f>
        <v>Household Information and Age by Sex for Selected Grid Squares</v>
      </c>
      <c r="C276" s="10" t="str">
        <f>IF(ISNA(VLOOKUP((ROW(C276)-11),'List of tables'!$A$4:$G$998,5,FALSE))," ",VLOOKUP((ROW(C276)-11),'List of tables'!$A$4:$G$998,5,FALSE))</f>
        <v>Northern Ireland</v>
      </c>
      <c r="D276" s="10" t="str">
        <f>IF(ISNA(VLOOKUP((ROW(D276)-11),'List of tables'!$A$4:$G$998,6,FALSE))," ",VLOOKUP((ROW(D276)-11),'List of tables'!$A$4:$G$998,6,FALSE))</f>
        <v>All usual residents</v>
      </c>
      <c r="E276" s="59">
        <f>IF(ISNA(VLOOKUP((ROW(E276)-11),'List of tables'!$A$4:$G$998,7,FALSE))," ",VLOOKUP((ROW(E276)-11),'List of tables'!$A$4:$G$998,7,FALSE))</f>
        <v>42613</v>
      </c>
      <c r="F276" s="28" t="str">
        <f t="shared" si="4"/>
        <v>Download file (ODS, 21 KB)</v>
      </c>
      <c r="H276" s="12" t="str">
        <f>IF(ISNA(VLOOKUP((ROW(H276)-11),'List of tables'!$A$4:$I$998,9,FALSE))," ",VLOOKUP((ROW(H276)-11),'List of tables'!$A$4:$I$998,9,FALSE))</f>
        <v>https://datavis.nisra.gov.uk/census/2011/census-2011-commissioned-table-ct0267ni.ods</v>
      </c>
      <c r="I276" s="12" t="str">
        <f>IF(ISNA(VLOOKUP((ROW(I276)-11),'List of tables'!$A$4:$I$998,8,FALSE))," ",VLOOKUP((ROW(I276)-11),'List of tables'!$A$4:$I$998,8,FALSE))</f>
        <v>Download file (ODS, 21 KB)</v>
      </c>
    </row>
    <row r="277" spans="1:9" ht="31" customHeight="1">
      <c r="A277" s="31" t="str">
        <f>IF(ISNA(VLOOKUP((ROW(A277)-11),'List of tables'!$A$4:$G$998,2,FALSE))," ",VLOOKUP((ROW(A277)-11),'List of tables'!$A$4:$G$998,2,FALSE))</f>
        <v>CT0268NI</v>
      </c>
      <c r="B277" s="10" t="str">
        <f>IF(ISNA(VLOOKUP((ROW(B277)-11),'List of tables'!$A$4:$G$998,3,FALSE))," ",VLOOKUP((ROW(B277)-11),'List of tables'!$A$4:$G$998,3,FALSE))</f>
        <v>Industry by Occupation - Males</v>
      </c>
      <c r="C277" s="10" t="str">
        <f>IF(ISNA(VLOOKUP((ROW(C277)-11),'List of tables'!$A$4:$G$998,5,FALSE))," ",VLOOKUP((ROW(C277)-11),'List of tables'!$A$4:$G$998,5,FALSE))</f>
        <v>NUTS3</v>
      </c>
      <c r="D277" s="10" t="str">
        <f>IF(ISNA(VLOOKUP((ROW(D277)-11),'List of tables'!$A$4:$G$998,6,FALSE))," ",VLOOKUP((ROW(D277)-11),'List of tables'!$A$4:$G$998,6,FALSE))</f>
        <v>All males aged 16 to 74 in employment</v>
      </c>
      <c r="E277" s="59">
        <f>IF(ISNA(VLOOKUP((ROW(E277)-11),'List of tables'!$A$4:$G$998,7,FALSE))," ",VLOOKUP((ROW(E277)-11),'List of tables'!$A$4:$G$998,7,FALSE))</f>
        <v>42613</v>
      </c>
      <c r="F277" s="28" t="str">
        <f t="shared" si="4"/>
        <v>Download file (ODS, 136 KB)</v>
      </c>
      <c r="H277" s="12" t="str">
        <f>IF(ISNA(VLOOKUP((ROW(H277)-11),'List of tables'!$A$4:$I$998,9,FALSE))," ",VLOOKUP((ROW(H277)-11),'List of tables'!$A$4:$I$998,9,FALSE))</f>
        <v>https://datavis.nisra.gov.uk/census/2011/census-2011-commissioned-table-ct0268ni.ods</v>
      </c>
      <c r="I277" s="12" t="str">
        <f>IF(ISNA(VLOOKUP((ROW(I277)-11),'List of tables'!$A$4:$I$998,8,FALSE))," ",VLOOKUP((ROW(I277)-11),'List of tables'!$A$4:$I$998,8,FALSE))</f>
        <v>Download file (ODS, 136 KB)</v>
      </c>
    </row>
    <row r="278" spans="1:9" ht="31" customHeight="1">
      <c r="A278" s="31" t="str">
        <f>IF(ISNA(VLOOKUP((ROW(A278)-11),'List of tables'!$A$4:$G$998,2,FALSE))," ",VLOOKUP((ROW(A278)-11),'List of tables'!$A$4:$G$998,2,FALSE))</f>
        <v>CT0269NI</v>
      </c>
      <c r="B278" s="10" t="str">
        <f>IF(ISNA(VLOOKUP((ROW(B278)-11),'List of tables'!$A$4:$G$998,3,FALSE))," ",VLOOKUP((ROW(B278)-11),'List of tables'!$A$4:$G$998,3,FALSE))</f>
        <v>Industry by Occupation - Females</v>
      </c>
      <c r="C278" s="10" t="str">
        <f>IF(ISNA(VLOOKUP((ROW(C278)-11),'List of tables'!$A$4:$G$998,5,FALSE))," ",VLOOKUP((ROW(C278)-11),'List of tables'!$A$4:$G$998,5,FALSE))</f>
        <v>NUTS3</v>
      </c>
      <c r="D278" s="10" t="str">
        <f>IF(ISNA(VLOOKUP((ROW(D278)-11),'List of tables'!$A$4:$G$998,6,FALSE))," ",VLOOKUP((ROW(D278)-11),'List of tables'!$A$4:$G$998,6,FALSE))</f>
        <v>All females aged 16 to 74 in employment</v>
      </c>
      <c r="E278" s="59">
        <f>IF(ISNA(VLOOKUP((ROW(E278)-11),'List of tables'!$A$4:$G$998,7,FALSE))," ",VLOOKUP((ROW(E278)-11),'List of tables'!$A$4:$G$998,7,FALSE))</f>
        <v>42613</v>
      </c>
      <c r="F278" s="28" t="str">
        <f t="shared" si="4"/>
        <v>Download file (ODS, 130 KB)</v>
      </c>
      <c r="H278" s="12" t="str">
        <f>IF(ISNA(VLOOKUP((ROW(H278)-11),'List of tables'!$A$4:$I$998,9,FALSE))," ",VLOOKUP((ROW(H278)-11),'List of tables'!$A$4:$I$998,9,FALSE))</f>
        <v>https://datavis.nisra.gov.uk/census/2011/census-2011-commissioned-table-ct0269ni.ods</v>
      </c>
      <c r="I278" s="12" t="str">
        <f>IF(ISNA(VLOOKUP((ROW(I278)-11),'List of tables'!$A$4:$I$998,8,FALSE))," ",VLOOKUP((ROW(I278)-11),'List of tables'!$A$4:$I$998,8,FALSE))</f>
        <v>Download file (ODS, 130 KB)</v>
      </c>
    </row>
    <row r="279" spans="1:9" ht="31" customHeight="1">
      <c r="A279" s="31" t="str">
        <f>IF(ISNA(VLOOKUP((ROW(A279)-11),'List of tables'!$A$4:$G$998,2,FALSE))," ",VLOOKUP((ROW(A279)-11),'List of tables'!$A$4:$G$998,2,FALSE))</f>
        <v>CT0270NI</v>
      </c>
      <c r="B279" s="10" t="str">
        <f>IF(ISNA(VLOOKUP((ROW(B279)-11),'List of tables'!$A$4:$G$998,3,FALSE))," ",VLOOKUP((ROW(B279)-11),'List of tables'!$A$4:$G$998,3,FALSE))</f>
        <v>Selected Occupation by Sex</v>
      </c>
      <c r="C279" s="10" t="str">
        <f>IF(ISNA(VLOOKUP((ROW(C279)-11),'List of tables'!$A$4:$G$998,5,FALSE))," ",VLOOKUP((ROW(C279)-11),'List of tables'!$A$4:$G$998,5,FALSE))</f>
        <v>Local Government District (2014)</v>
      </c>
      <c r="D279" s="10" t="str">
        <f>IF(ISNA(VLOOKUP((ROW(D279)-11),'List of tables'!$A$4:$G$998,6,FALSE))," ",VLOOKUP((ROW(D279)-11),'List of tables'!$A$4:$G$998,6,FALSE))</f>
        <v>All usual residents aged 16 and over in employment</v>
      </c>
      <c r="E279" s="59">
        <f>IF(ISNA(VLOOKUP((ROW(E279)-11),'List of tables'!$A$4:$G$998,7,FALSE))," ",VLOOKUP((ROW(E279)-11),'List of tables'!$A$4:$G$998,7,FALSE))</f>
        <v>42613</v>
      </c>
      <c r="F279" s="28" t="str">
        <f t="shared" si="4"/>
        <v>Download file (ODS, 13 KB)</v>
      </c>
      <c r="H279" s="12" t="str">
        <f>IF(ISNA(VLOOKUP((ROW(H279)-11),'List of tables'!$A$4:$I$998,9,FALSE))," ",VLOOKUP((ROW(H279)-11),'List of tables'!$A$4:$I$998,9,FALSE))</f>
        <v>https://datavis.nisra.gov.uk/census/2011/census-2011-commissioned-table-ct0270ni.ods</v>
      </c>
      <c r="I279" s="12" t="str">
        <f>IF(ISNA(VLOOKUP((ROW(I279)-11),'List of tables'!$A$4:$I$998,8,FALSE))," ",VLOOKUP((ROW(I279)-11),'List of tables'!$A$4:$I$998,8,FALSE))</f>
        <v>Download file (ODS, 13 KB)</v>
      </c>
    </row>
    <row r="280" spans="1:9" ht="31" customHeight="1">
      <c r="A280" s="31" t="str">
        <f>IF(ISNA(VLOOKUP((ROW(A280)-11),'List of tables'!$A$4:$G$998,2,FALSE))," ",VLOOKUP((ROW(A280)-11),'List of tables'!$A$4:$G$998,2,FALSE))</f>
        <v>CT0271NI</v>
      </c>
      <c r="B280" s="10" t="str">
        <f>IF(ISNA(VLOOKUP((ROW(B280)-11),'List of tables'!$A$4:$G$998,3,FALSE))," ",VLOOKUP((ROW(B280)-11),'List of tables'!$A$4:$G$998,3,FALSE))</f>
        <v>Economic Activity by Age by Sex</v>
      </c>
      <c r="C280" s="10" t="str">
        <f>IF(ISNA(VLOOKUP((ROW(C280)-11),'List of tables'!$A$4:$G$998,5,FALSE))," ",VLOOKUP((ROW(C280)-11),'List of tables'!$A$4:$G$998,5,FALSE))</f>
        <v>Local Government District (2014)</v>
      </c>
      <c r="D280" s="10" t="str">
        <f>IF(ISNA(VLOOKUP((ROW(D280)-11),'List of tables'!$A$4:$G$998,6,FALSE))," ",VLOOKUP((ROW(D280)-11),'List of tables'!$A$4:$G$998,6,FALSE))</f>
        <v>All usual residents aged 16 to 74</v>
      </c>
      <c r="E280" s="59">
        <f>IF(ISNA(VLOOKUP((ROW(E280)-11),'List of tables'!$A$4:$G$998,7,FALSE))," ",VLOOKUP((ROW(E280)-11),'List of tables'!$A$4:$G$998,7,FALSE))</f>
        <v>42613</v>
      </c>
      <c r="F280" s="28" t="str">
        <f t="shared" si="4"/>
        <v>Download file (ODS, 48 KB)</v>
      </c>
      <c r="H280" s="12" t="str">
        <f>IF(ISNA(VLOOKUP((ROW(H280)-11),'List of tables'!$A$4:$I$998,9,FALSE))," ",VLOOKUP((ROW(H280)-11),'List of tables'!$A$4:$I$998,9,FALSE))</f>
        <v>https://datavis.nisra.gov.uk/census/2011/census-2011-commissioned-table-ct0271ni.ods</v>
      </c>
      <c r="I280" s="12" t="str">
        <f>IF(ISNA(VLOOKUP((ROW(I280)-11),'List of tables'!$A$4:$I$998,8,FALSE))," ",VLOOKUP((ROW(I280)-11),'List of tables'!$A$4:$I$998,8,FALSE))</f>
        <v>Download file (ODS, 48 KB)</v>
      </c>
    </row>
    <row r="281" spans="1:9" ht="31" customHeight="1">
      <c r="A281" s="31" t="str">
        <f>IF(ISNA(VLOOKUP((ROW(A281)-11),'List of tables'!$A$4:$G$998,2,FALSE))," ",VLOOKUP((ROW(A281)-11),'List of tables'!$A$4:$G$998,2,FALSE))</f>
        <v>CT0272NI</v>
      </c>
      <c r="B281" s="10" t="str">
        <f>IF(ISNA(VLOOKUP((ROW(B281)-11),'List of tables'!$A$4:$G$998,3,FALSE))," ",VLOOKUP((ROW(B281)-11),'List of tables'!$A$4:$G$998,3,FALSE))</f>
        <v>General Health by Age by Sex</v>
      </c>
      <c r="C281" s="10" t="str">
        <f>IF(ISNA(VLOOKUP((ROW(C281)-11),'List of tables'!$A$4:$G$998,5,FALSE))," ",VLOOKUP((ROW(C281)-11),'List of tables'!$A$4:$G$998,5,FALSE))</f>
        <v>Super Output Area</v>
      </c>
      <c r="D281" s="10" t="str">
        <f>IF(ISNA(VLOOKUP((ROW(D281)-11),'List of tables'!$A$4:$G$998,6,FALSE))," ",VLOOKUP((ROW(D281)-11),'List of tables'!$A$4:$G$998,6,FALSE))</f>
        <v>All usual residents in households</v>
      </c>
      <c r="E281" s="59">
        <f>IF(ISNA(VLOOKUP((ROW(E281)-11),'List of tables'!$A$4:$G$998,7,FALSE))," ",VLOOKUP((ROW(E281)-11),'List of tables'!$A$4:$G$998,7,FALSE))</f>
        <v>42613</v>
      </c>
      <c r="F281" s="28" t="str">
        <f t="shared" si="4"/>
        <v>Download file (Zip, 9.9 MB)</v>
      </c>
      <c r="H281" s="12" t="str">
        <f>IF(ISNA(VLOOKUP((ROW(H281)-11),'List of tables'!$A$4:$I$998,9,FALSE))," ",VLOOKUP((ROW(H281)-11),'List of tables'!$A$4:$I$998,9,FALSE))</f>
        <v>https://datavis.nisra.gov.uk/census/2011/census-2011-commissioned-table-ct0272ni.zip</v>
      </c>
      <c r="I281" s="12" t="str">
        <f>IF(ISNA(VLOOKUP((ROW(I281)-11),'List of tables'!$A$4:$I$998,8,FALSE))," ",VLOOKUP((ROW(I281)-11),'List of tables'!$A$4:$I$998,8,FALSE))</f>
        <v>Download file (Zip, 9.9 MB)</v>
      </c>
    </row>
    <row r="282" spans="1:9" ht="31" customHeight="1">
      <c r="A282" s="31" t="str">
        <f>IF(ISNA(VLOOKUP((ROW(A282)-11),'List of tables'!$A$4:$G$998,2,FALSE))," ",VLOOKUP((ROW(A282)-11),'List of tables'!$A$4:$G$998,2,FALSE))</f>
        <v>CT0273NI</v>
      </c>
      <c r="B282" s="10" t="str">
        <f>IF(ISNA(VLOOKUP((ROW(B282)-11),'List of tables'!$A$4:$G$998,3,FALSE))," ",VLOOKUP((ROW(B282)-11),'List of tables'!$A$4:$G$998,3,FALSE))</f>
        <v>Long-Term Health Problem or Disability by Age by Sex</v>
      </c>
      <c r="C282" s="10" t="str">
        <f>IF(ISNA(VLOOKUP((ROW(C282)-11),'List of tables'!$A$4:$G$998,5,FALSE))," ",VLOOKUP((ROW(C282)-11),'List of tables'!$A$4:$G$998,5,FALSE))</f>
        <v>Super Output Area</v>
      </c>
      <c r="D282" s="10" t="str">
        <f>IF(ISNA(VLOOKUP((ROW(D282)-11),'List of tables'!$A$4:$G$998,6,FALSE))," ",VLOOKUP((ROW(D282)-11),'List of tables'!$A$4:$G$998,6,FALSE))</f>
        <v>All usual residents in households</v>
      </c>
      <c r="E282" s="59">
        <f>IF(ISNA(VLOOKUP((ROW(E282)-11),'List of tables'!$A$4:$G$998,7,FALSE))," ",VLOOKUP((ROW(E282)-11),'List of tables'!$A$4:$G$998,7,FALSE))</f>
        <v>42613</v>
      </c>
      <c r="F282" s="28" t="str">
        <f t="shared" si="4"/>
        <v>Download file (Zip, 9.1 MB)</v>
      </c>
      <c r="H282" s="12" t="str">
        <f>IF(ISNA(VLOOKUP((ROW(H282)-11),'List of tables'!$A$4:$I$998,9,FALSE))," ",VLOOKUP((ROW(H282)-11),'List of tables'!$A$4:$I$998,9,FALSE))</f>
        <v>https://datavis.nisra.gov.uk/census/2011/census-2011-commissioned-table-ct0273ni.zip</v>
      </c>
      <c r="I282" s="12" t="str">
        <f>IF(ISNA(VLOOKUP((ROW(I282)-11),'List of tables'!$A$4:$I$998,8,FALSE))," ",VLOOKUP((ROW(I282)-11),'List of tables'!$A$4:$I$998,8,FALSE))</f>
        <v>Download file (Zip, 9.1 MB)</v>
      </c>
    </row>
    <row r="283" spans="1:9" ht="31" customHeight="1">
      <c r="A283" s="31" t="str">
        <f>IF(ISNA(VLOOKUP((ROW(A283)-11),'List of tables'!$A$4:$G$998,2,FALSE))," ",VLOOKUP((ROW(A283)-11),'List of tables'!$A$4:$G$998,2,FALSE))</f>
        <v>CT0274NI</v>
      </c>
      <c r="B283" s="10" t="str">
        <f>IF(ISNA(VLOOKUP((ROW(B283)-11),'List of tables'!$A$4:$G$998,3,FALSE))," ",VLOOKUP((ROW(B283)-11),'List of tables'!$A$4:$G$998,3,FALSE))</f>
        <v>Unadjusted Capital Value by Sex</v>
      </c>
      <c r="C283" s="10" t="str">
        <f>IF(ISNA(VLOOKUP((ROW(C283)-11),'List of tables'!$A$4:$G$998,5,FALSE))," ",VLOOKUP((ROW(C283)-11),'List of tables'!$A$4:$G$998,5,FALSE))</f>
        <v>Northern Ireland</v>
      </c>
      <c r="D283" s="10" t="str">
        <f>IF(ISNA(VLOOKUP((ROW(D283)-11),'List of tables'!$A$4:$G$998,6,FALSE))," ",VLOOKUP((ROW(D283)-11),'List of tables'!$A$4:$G$998,6,FALSE))</f>
        <v>All Household Reference Persons (HRPs)</v>
      </c>
      <c r="E283" s="59">
        <f>IF(ISNA(VLOOKUP((ROW(E283)-11),'List of tables'!$A$4:$G$998,7,FALSE))," ",VLOOKUP((ROW(E283)-11),'List of tables'!$A$4:$G$998,7,FALSE))</f>
        <v>42647</v>
      </c>
      <c r="F283" s="28" t="str">
        <f t="shared" si="4"/>
        <v>Download file (ODS, 10 KB)</v>
      </c>
      <c r="H283" s="12" t="str">
        <f>IF(ISNA(VLOOKUP((ROW(H283)-11),'List of tables'!$A$4:$I$998,9,FALSE))," ",VLOOKUP((ROW(H283)-11),'List of tables'!$A$4:$I$998,9,FALSE))</f>
        <v>https://datavis.nisra.gov.uk/census/2011/census-2011-commissioned-table-ct0274ni.ods</v>
      </c>
      <c r="I283" s="12" t="str">
        <f>IF(ISNA(VLOOKUP((ROW(I283)-11),'List of tables'!$A$4:$I$998,8,FALSE))," ",VLOOKUP((ROW(I283)-11),'List of tables'!$A$4:$I$998,8,FALSE))</f>
        <v>Download file (ODS, 10 KB)</v>
      </c>
    </row>
    <row r="284" spans="1:9" ht="31" customHeight="1">
      <c r="A284" s="31" t="str">
        <f>IF(ISNA(VLOOKUP((ROW(A284)-11),'List of tables'!$A$4:$G$998,2,FALSE))," ",VLOOKUP((ROW(A284)-11),'List of tables'!$A$4:$G$998,2,FALSE))</f>
        <v>CT0275NI</v>
      </c>
      <c r="B284" s="10" t="str">
        <f>IF(ISNA(VLOOKUP((ROW(B284)-11),'List of tables'!$A$4:$G$998,3,FALSE))," ",VLOOKUP((ROW(B284)-11),'List of tables'!$A$4:$G$998,3,FALSE))</f>
        <v>Unadjusted Capital Value by Age</v>
      </c>
      <c r="C284" s="10" t="str">
        <f>IF(ISNA(VLOOKUP((ROW(C284)-11),'List of tables'!$A$4:$G$998,5,FALSE))," ",VLOOKUP((ROW(C284)-11),'List of tables'!$A$4:$G$998,5,FALSE))</f>
        <v>Northern Ireland</v>
      </c>
      <c r="D284" s="10" t="str">
        <f>IF(ISNA(VLOOKUP((ROW(D284)-11),'List of tables'!$A$4:$G$998,6,FALSE))," ",VLOOKUP((ROW(D284)-11),'List of tables'!$A$4:$G$998,6,FALSE))</f>
        <v>All Household Reference Persons (HRPs)</v>
      </c>
      <c r="E284" s="59">
        <f>IF(ISNA(VLOOKUP((ROW(E284)-11),'List of tables'!$A$4:$G$998,7,FALSE))," ",VLOOKUP((ROW(E284)-11),'List of tables'!$A$4:$G$998,7,FALSE))</f>
        <v>42647</v>
      </c>
      <c r="F284" s="28" t="str">
        <f t="shared" si="4"/>
        <v>Download file (ODS, 11 KB)</v>
      </c>
      <c r="H284" s="12" t="str">
        <f>IF(ISNA(VLOOKUP((ROW(H284)-11),'List of tables'!$A$4:$I$998,9,FALSE))," ",VLOOKUP((ROW(H284)-11),'List of tables'!$A$4:$I$998,9,FALSE))</f>
        <v>https://datavis.nisra.gov.uk/census/2011/census-2011-commissioned-table-ct0275ni.ods</v>
      </c>
      <c r="I284" s="12" t="str">
        <f>IF(ISNA(VLOOKUP((ROW(I284)-11),'List of tables'!$A$4:$I$998,8,FALSE))," ",VLOOKUP((ROW(I284)-11),'List of tables'!$A$4:$I$998,8,FALSE))</f>
        <v>Download file (ODS, 11 KB)</v>
      </c>
    </row>
    <row r="285" spans="1:9" ht="31" customHeight="1">
      <c r="A285" s="31" t="str">
        <f>IF(ISNA(VLOOKUP((ROW(A285)-11),'List of tables'!$A$4:$G$998,2,FALSE))," ",VLOOKUP((ROW(A285)-11),'List of tables'!$A$4:$G$998,2,FALSE))</f>
        <v>CT0276NI</v>
      </c>
      <c r="B285" s="10" t="str">
        <f>IF(ISNA(VLOOKUP((ROW(B285)-11),'List of tables'!$A$4:$G$998,3,FALSE))," ",VLOOKUP((ROW(B285)-11),'List of tables'!$A$4:$G$998,3,FALSE))</f>
        <v>Unadjusted Capital Value by Marital and Civil Partnership Status</v>
      </c>
      <c r="C285" s="10" t="str">
        <f>IF(ISNA(VLOOKUP((ROW(C285)-11),'List of tables'!$A$4:$G$998,5,FALSE))," ",VLOOKUP((ROW(C285)-11),'List of tables'!$A$4:$G$998,5,FALSE))</f>
        <v>Northern Ireland</v>
      </c>
      <c r="D285" s="10" t="str">
        <f>IF(ISNA(VLOOKUP((ROW(D285)-11),'List of tables'!$A$4:$G$998,6,FALSE))," ",VLOOKUP((ROW(D285)-11),'List of tables'!$A$4:$G$998,6,FALSE))</f>
        <v>All Household Reference Persons (HRPs) aged 16 and over</v>
      </c>
      <c r="E285" s="59">
        <f>IF(ISNA(VLOOKUP((ROW(E285)-11),'List of tables'!$A$4:$G$998,7,FALSE))," ",VLOOKUP((ROW(E285)-11),'List of tables'!$A$4:$G$998,7,FALSE))</f>
        <v>42647</v>
      </c>
      <c r="F285" s="28" t="str">
        <f t="shared" si="4"/>
        <v>Download file (ODS, 10 KB)</v>
      </c>
      <c r="H285" s="12" t="str">
        <f>IF(ISNA(VLOOKUP((ROW(H285)-11),'List of tables'!$A$4:$I$998,9,FALSE))," ",VLOOKUP((ROW(H285)-11),'List of tables'!$A$4:$I$998,9,FALSE))</f>
        <v>https://datavis.nisra.gov.uk/census/2011/census-2011-commissioned-table-ct0276ni.ods</v>
      </c>
      <c r="I285" s="12" t="str">
        <f>IF(ISNA(VLOOKUP((ROW(I285)-11),'List of tables'!$A$4:$I$998,8,FALSE))," ",VLOOKUP((ROW(I285)-11),'List of tables'!$A$4:$I$998,8,FALSE))</f>
        <v>Download file (ODS, 10 KB)</v>
      </c>
    </row>
    <row r="286" spans="1:9" ht="31" customHeight="1">
      <c r="A286" s="31" t="str">
        <f>IF(ISNA(VLOOKUP((ROW(A286)-11),'List of tables'!$A$4:$G$998,2,FALSE))," ",VLOOKUP((ROW(A286)-11),'List of tables'!$A$4:$G$998,2,FALSE))</f>
        <v>CT0277NI</v>
      </c>
      <c r="B286" s="10" t="str">
        <f>IF(ISNA(VLOOKUP((ROW(B286)-11),'List of tables'!$A$4:$G$998,3,FALSE))," ",VLOOKUP((ROW(B286)-11),'List of tables'!$A$4:$G$998,3,FALSE))</f>
        <v>Unadjusted Capital Value by Household Composition</v>
      </c>
      <c r="C286" s="10" t="str">
        <f>IF(ISNA(VLOOKUP((ROW(C286)-11),'List of tables'!$A$4:$G$998,5,FALSE))," ",VLOOKUP((ROW(C286)-11),'List of tables'!$A$4:$G$998,5,FALSE))</f>
        <v>Northern Ireland</v>
      </c>
      <c r="D286" s="10" t="str">
        <f>IF(ISNA(VLOOKUP((ROW(D286)-11),'List of tables'!$A$4:$G$998,6,FALSE))," ",VLOOKUP((ROW(D286)-11),'List of tables'!$A$4:$G$998,6,FALSE))</f>
        <v>All households</v>
      </c>
      <c r="E286" s="59">
        <f>IF(ISNA(VLOOKUP((ROW(E286)-11),'List of tables'!$A$4:$G$998,7,FALSE))," ",VLOOKUP((ROW(E286)-11),'List of tables'!$A$4:$G$998,7,FALSE))</f>
        <v>42647</v>
      </c>
      <c r="F286" s="28" t="str">
        <f t="shared" si="4"/>
        <v>Download file (ODS, 11 KB)</v>
      </c>
      <c r="H286" s="12" t="str">
        <f>IF(ISNA(VLOOKUP((ROW(H286)-11),'List of tables'!$A$4:$I$998,9,FALSE))," ",VLOOKUP((ROW(H286)-11),'List of tables'!$A$4:$I$998,9,FALSE))</f>
        <v>https://datavis.nisra.gov.uk/census/2011/census-2011-commissioned-table-ct0277ni.ods</v>
      </c>
      <c r="I286" s="12" t="str">
        <f>IF(ISNA(VLOOKUP((ROW(I286)-11),'List of tables'!$A$4:$I$998,8,FALSE))," ",VLOOKUP((ROW(I286)-11),'List of tables'!$A$4:$I$998,8,FALSE))</f>
        <v>Download file (ODS, 11 KB)</v>
      </c>
    </row>
    <row r="287" spans="1:9" ht="31" customHeight="1">
      <c r="A287" s="31" t="str">
        <f>IF(ISNA(VLOOKUP((ROW(A287)-11),'List of tables'!$A$4:$G$998,2,FALSE))," ",VLOOKUP((ROW(A287)-11),'List of tables'!$A$4:$G$998,2,FALSE))</f>
        <v>CT0278NI</v>
      </c>
      <c r="B287" s="10" t="str">
        <f>IF(ISNA(VLOOKUP((ROW(B287)-11),'List of tables'!$A$4:$G$998,3,FALSE))," ",VLOOKUP((ROW(B287)-11),'List of tables'!$A$4:$G$998,3,FALSE))</f>
        <v>Unadjusted Capital Value by Ethnic Group</v>
      </c>
      <c r="C287" s="10" t="str">
        <f>IF(ISNA(VLOOKUP((ROW(C287)-11),'List of tables'!$A$4:$G$998,5,FALSE))," ",VLOOKUP((ROW(C287)-11),'List of tables'!$A$4:$G$998,5,FALSE))</f>
        <v>Northern Ireland</v>
      </c>
      <c r="D287" s="10" t="str">
        <f>IF(ISNA(VLOOKUP((ROW(D287)-11),'List of tables'!$A$4:$G$998,6,FALSE))," ",VLOOKUP((ROW(D287)-11),'List of tables'!$A$4:$G$998,6,FALSE))</f>
        <v>All Household Reference Persons (HRPs)</v>
      </c>
      <c r="E287" s="59">
        <f>IF(ISNA(VLOOKUP((ROW(E287)-11),'List of tables'!$A$4:$G$998,7,FALSE))," ",VLOOKUP((ROW(E287)-11),'List of tables'!$A$4:$G$998,7,FALSE))</f>
        <v>42647</v>
      </c>
      <c r="F287" s="28" t="str">
        <f t="shared" si="4"/>
        <v>Download file (ODS, 10 KB)</v>
      </c>
      <c r="H287" s="12" t="str">
        <f>IF(ISNA(VLOOKUP((ROW(H287)-11),'List of tables'!$A$4:$I$998,9,FALSE))," ",VLOOKUP((ROW(H287)-11),'List of tables'!$A$4:$I$998,9,FALSE))</f>
        <v>https://datavis.nisra.gov.uk/census/2011/census-2011-commissioned-table-ct0278ni.ods</v>
      </c>
      <c r="I287" s="12" t="str">
        <f>IF(ISNA(VLOOKUP((ROW(I287)-11),'List of tables'!$A$4:$I$998,8,FALSE))," ",VLOOKUP((ROW(I287)-11),'List of tables'!$A$4:$I$998,8,FALSE))</f>
        <v>Download file (ODS, 10 KB)</v>
      </c>
    </row>
    <row r="288" spans="1:9" ht="31" customHeight="1">
      <c r="A288" s="31" t="str">
        <f>IF(ISNA(VLOOKUP((ROW(A288)-11),'List of tables'!$A$4:$G$998,2,FALSE))," ",VLOOKUP((ROW(A288)-11),'List of tables'!$A$4:$G$998,2,FALSE))</f>
        <v>CT0279NI</v>
      </c>
      <c r="B288" s="10" t="str">
        <f>IF(ISNA(VLOOKUP((ROW(B288)-11),'List of tables'!$A$4:$G$998,3,FALSE))," ",VLOOKUP((ROW(B288)-11),'List of tables'!$A$4:$G$998,3,FALSE))</f>
        <v>Unadjusted Capital Value by National Identity (Classification 1)</v>
      </c>
      <c r="C288" s="10" t="str">
        <f>IF(ISNA(VLOOKUP((ROW(C288)-11),'List of tables'!$A$4:$G$998,5,FALSE))," ",VLOOKUP((ROW(C288)-11),'List of tables'!$A$4:$G$998,5,FALSE))</f>
        <v>Northern Ireland</v>
      </c>
      <c r="D288" s="10" t="str">
        <f>IF(ISNA(VLOOKUP((ROW(D288)-11),'List of tables'!$A$4:$G$998,6,FALSE))," ",VLOOKUP((ROW(D288)-11),'List of tables'!$A$4:$G$998,6,FALSE))</f>
        <v>All Household Reference Persons (HRPs)</v>
      </c>
      <c r="E288" s="59">
        <f>IF(ISNA(VLOOKUP((ROW(E288)-11),'List of tables'!$A$4:$G$998,7,FALSE))," ",VLOOKUP((ROW(E288)-11),'List of tables'!$A$4:$G$998,7,FALSE))</f>
        <v>42647</v>
      </c>
      <c r="F288" s="28" t="str">
        <f t="shared" si="4"/>
        <v>Download file (ODS, 10 KB)</v>
      </c>
      <c r="H288" s="12" t="str">
        <f>IF(ISNA(VLOOKUP((ROW(H288)-11),'List of tables'!$A$4:$I$998,9,FALSE))," ",VLOOKUP((ROW(H288)-11),'List of tables'!$A$4:$I$998,9,FALSE))</f>
        <v>https://datavis.nisra.gov.uk/census/2011/census-2011-commissioned-table-ct0279ni.ods</v>
      </c>
      <c r="I288" s="12" t="str">
        <f>IF(ISNA(VLOOKUP((ROW(I288)-11),'List of tables'!$A$4:$I$998,8,FALSE))," ",VLOOKUP((ROW(I288)-11),'List of tables'!$A$4:$I$998,8,FALSE))</f>
        <v>Download file (ODS, 10 KB)</v>
      </c>
    </row>
    <row r="289" spans="1:9" ht="31" customHeight="1">
      <c r="A289" s="31" t="str">
        <f>IF(ISNA(VLOOKUP((ROW(A289)-11),'List of tables'!$A$4:$G$998,2,FALSE))," ",VLOOKUP((ROW(A289)-11),'List of tables'!$A$4:$G$998,2,FALSE))</f>
        <v>CT0280NI</v>
      </c>
      <c r="B289" s="10" t="str">
        <f>IF(ISNA(VLOOKUP((ROW(B289)-11),'List of tables'!$A$4:$G$998,3,FALSE))," ",VLOOKUP((ROW(B289)-11),'List of tables'!$A$4:$G$998,3,FALSE))</f>
        <v>Unadjusted Capital Value by Religion</v>
      </c>
      <c r="C289" s="10" t="str">
        <f>IF(ISNA(VLOOKUP((ROW(C289)-11),'List of tables'!$A$4:$G$998,5,FALSE))," ",VLOOKUP((ROW(C289)-11),'List of tables'!$A$4:$G$998,5,FALSE))</f>
        <v>Northern Ireland</v>
      </c>
      <c r="D289" s="10" t="str">
        <f>IF(ISNA(VLOOKUP((ROW(D289)-11),'List of tables'!$A$4:$G$998,6,FALSE))," ",VLOOKUP((ROW(D289)-11),'List of tables'!$A$4:$G$998,6,FALSE))</f>
        <v>All Household Reference Persons (HRPs)</v>
      </c>
      <c r="E289" s="59">
        <f>IF(ISNA(VLOOKUP((ROW(E289)-11),'List of tables'!$A$4:$G$998,7,FALSE))," ",VLOOKUP((ROW(E289)-11),'List of tables'!$A$4:$G$998,7,FALSE))</f>
        <v>42647</v>
      </c>
      <c r="F289" s="28" t="str">
        <f t="shared" si="4"/>
        <v>Download file (ODS, 11 KB)</v>
      </c>
      <c r="H289" s="12" t="str">
        <f>IF(ISNA(VLOOKUP((ROW(H289)-11),'List of tables'!$A$4:$I$998,9,FALSE))," ",VLOOKUP((ROW(H289)-11),'List of tables'!$A$4:$I$998,9,FALSE))</f>
        <v>https://datavis.nisra.gov.uk/census/2011/census-2011-commissioned-table-ct0280ni.ods</v>
      </c>
      <c r="I289" s="12" t="str">
        <f>IF(ISNA(VLOOKUP((ROW(I289)-11),'List of tables'!$A$4:$I$998,8,FALSE))," ",VLOOKUP((ROW(I289)-11),'List of tables'!$A$4:$I$998,8,FALSE))</f>
        <v>Download file (ODS, 11 KB)</v>
      </c>
    </row>
    <row r="290" spans="1:9" ht="31" customHeight="1">
      <c r="A290" s="31" t="str">
        <f>IF(ISNA(VLOOKUP((ROW(A290)-11),'List of tables'!$A$4:$G$998,2,FALSE))," ",VLOOKUP((ROW(A290)-11),'List of tables'!$A$4:$G$998,2,FALSE))</f>
        <v>CT0281NI</v>
      </c>
      <c r="B290" s="10" t="str">
        <f>IF(ISNA(VLOOKUP((ROW(B290)-11),'List of tables'!$A$4:$G$998,3,FALSE))," ",VLOOKUP((ROW(B290)-11),'List of tables'!$A$4:$G$998,3,FALSE))</f>
        <v>Unadjusted Capital Value by Religion or Religion Brought Up In</v>
      </c>
      <c r="C290" s="10" t="str">
        <f>IF(ISNA(VLOOKUP((ROW(C290)-11),'List of tables'!$A$4:$G$998,5,FALSE))," ",VLOOKUP((ROW(C290)-11),'List of tables'!$A$4:$G$998,5,FALSE))</f>
        <v>Northern Ireland</v>
      </c>
      <c r="D290" s="10" t="str">
        <f>IF(ISNA(VLOOKUP((ROW(D290)-11),'List of tables'!$A$4:$G$998,6,FALSE))," ",VLOOKUP((ROW(D290)-11),'List of tables'!$A$4:$G$998,6,FALSE))</f>
        <v>All Household Reference Persons (HRPs)</v>
      </c>
      <c r="E290" s="59">
        <f>IF(ISNA(VLOOKUP((ROW(E290)-11),'List of tables'!$A$4:$G$998,7,FALSE))," ",VLOOKUP((ROW(E290)-11),'List of tables'!$A$4:$G$998,7,FALSE))</f>
        <v>42647</v>
      </c>
      <c r="F290" s="28" t="str">
        <f t="shared" si="4"/>
        <v>Download file (ODS, 10 KB)</v>
      </c>
      <c r="H290" s="12" t="str">
        <f>IF(ISNA(VLOOKUP((ROW(H290)-11),'List of tables'!$A$4:$I$998,9,FALSE))," ",VLOOKUP((ROW(H290)-11),'List of tables'!$A$4:$I$998,9,FALSE))</f>
        <v>https://datavis.nisra.gov.uk/census/2011/census-2011-commissioned-table-ct0281ni.ods</v>
      </c>
      <c r="I290" s="12" t="str">
        <f>IF(ISNA(VLOOKUP((ROW(I290)-11),'List of tables'!$A$4:$I$998,8,FALSE))," ",VLOOKUP((ROW(I290)-11),'List of tables'!$A$4:$I$998,8,FALSE))</f>
        <v>Download file (ODS, 10 KB)</v>
      </c>
    </row>
    <row r="291" spans="1:9" ht="31" customHeight="1">
      <c r="A291" s="31" t="str">
        <f>IF(ISNA(VLOOKUP((ROW(A291)-11),'List of tables'!$A$4:$G$998,2,FALSE))," ",VLOOKUP((ROW(A291)-11),'List of tables'!$A$4:$G$998,2,FALSE))</f>
        <v>CT0282NI</v>
      </c>
      <c r="B291" s="10" t="str">
        <f>IF(ISNA(VLOOKUP((ROW(B291)-11),'List of tables'!$A$4:$G$998,3,FALSE))," ",VLOOKUP((ROW(B291)-11),'List of tables'!$A$4:$G$998,3,FALSE))</f>
        <v>Unadjusted Capital Value by Long-Term Heath Problem or Disability and General Health and Provision of Unpaid Care</v>
      </c>
      <c r="C291" s="10" t="str">
        <f>IF(ISNA(VLOOKUP((ROW(C291)-11),'List of tables'!$A$4:$G$998,5,FALSE))," ",VLOOKUP((ROW(C291)-11),'List of tables'!$A$4:$G$998,5,FALSE))</f>
        <v>Northern Ireland</v>
      </c>
      <c r="D291" s="10" t="str">
        <f>IF(ISNA(VLOOKUP((ROW(D291)-11),'List of tables'!$A$4:$G$998,6,FALSE))," ",VLOOKUP((ROW(D291)-11),'List of tables'!$A$4:$G$998,6,FALSE))</f>
        <v>All Household Reference Persons (HRPs)</v>
      </c>
      <c r="E291" s="59">
        <f>IF(ISNA(VLOOKUP((ROW(E291)-11),'List of tables'!$A$4:$G$998,7,FALSE))," ",VLOOKUP((ROW(E291)-11),'List of tables'!$A$4:$G$998,7,FALSE))</f>
        <v>42647</v>
      </c>
      <c r="F291" s="28" t="str">
        <f t="shared" si="4"/>
        <v>Download file (ODS, 11 KB)</v>
      </c>
      <c r="H291" s="12" t="str">
        <f>IF(ISNA(VLOOKUP((ROW(H291)-11),'List of tables'!$A$4:$I$998,9,FALSE))," ",VLOOKUP((ROW(H291)-11),'List of tables'!$A$4:$I$998,9,FALSE))</f>
        <v>https://datavis.nisra.gov.uk/census/2011/census-2011-commissioned-table-ct0282ni.ods</v>
      </c>
      <c r="I291" s="12" t="str">
        <f>IF(ISNA(VLOOKUP((ROW(I291)-11),'List of tables'!$A$4:$I$998,8,FALSE))," ",VLOOKUP((ROW(I291)-11),'List of tables'!$A$4:$I$998,8,FALSE))</f>
        <v>Download file (ODS, 11 KB)</v>
      </c>
    </row>
    <row r="292" spans="1:9" ht="31" customHeight="1">
      <c r="A292" s="31" t="str">
        <f>IF(ISNA(VLOOKUP((ROW(A292)-11),'List of tables'!$A$4:$G$998,2,FALSE))," ",VLOOKUP((ROW(A292)-11),'List of tables'!$A$4:$G$998,2,FALSE))</f>
        <v>CT0283NI</v>
      </c>
      <c r="B292" s="10" t="str">
        <f>IF(ISNA(VLOOKUP((ROW(B292)-11),'List of tables'!$A$4:$G$998,3,FALSE))," ",VLOOKUP((ROW(B292)-11),'List of tables'!$A$4:$G$998,3,FALSE))</f>
        <v>Household Composition by Number of Cars or Vans Available</v>
      </c>
      <c r="C292" s="10" t="str">
        <f>IF(ISNA(VLOOKUP((ROW(C292)-11),'List of tables'!$A$4:$G$998,5,FALSE))," ",VLOOKUP((ROW(C292)-11),'List of tables'!$A$4:$G$998,5,FALSE))</f>
        <v>Local Government District (2014)</v>
      </c>
      <c r="D292" s="10" t="str">
        <f>IF(ISNA(VLOOKUP((ROW(D292)-11),'List of tables'!$A$4:$G$998,6,FALSE))," ",VLOOKUP((ROW(D292)-11),'List of tables'!$A$4:$G$998,6,FALSE))</f>
        <v>All households</v>
      </c>
      <c r="E292" s="59">
        <f>IF(ISNA(VLOOKUP((ROW(E292)-11),'List of tables'!$A$4:$G$998,7,FALSE))," ",VLOOKUP((ROW(E292)-11),'List of tables'!$A$4:$G$998,7,FALSE))</f>
        <v>42647</v>
      </c>
      <c r="F292" s="28" t="str">
        <f t="shared" si="4"/>
        <v>Download file (ODS, 26 KB)</v>
      </c>
      <c r="H292" s="12" t="str">
        <f>IF(ISNA(VLOOKUP((ROW(H292)-11),'List of tables'!$A$4:$I$998,9,FALSE))," ",VLOOKUP((ROW(H292)-11),'List of tables'!$A$4:$I$998,9,FALSE))</f>
        <v>https://datavis.nisra.gov.uk/census/2011/census-2011-commissioned-table-ct0283ni.ods</v>
      </c>
      <c r="I292" s="12" t="str">
        <f>IF(ISNA(VLOOKUP((ROW(I292)-11),'List of tables'!$A$4:$I$998,8,FALSE))," ",VLOOKUP((ROW(I292)-11),'List of tables'!$A$4:$I$998,8,FALSE))</f>
        <v>Download file (ODS, 26 KB)</v>
      </c>
    </row>
    <row r="293" spans="1:9" ht="31" customHeight="1">
      <c r="A293" s="31" t="str">
        <f>IF(ISNA(VLOOKUP((ROW(A293)-11),'List of tables'!$A$4:$G$998,2,FALSE))," ",VLOOKUP((ROW(A293)-11),'List of tables'!$A$4:$G$998,2,FALSE))</f>
        <v>CT0284NI</v>
      </c>
      <c r="B293" s="10" t="str">
        <f>IF(ISNA(VLOOKUP((ROW(B293)-11),'List of tables'!$A$4:$G$998,3,FALSE))," ",VLOOKUP((ROW(B293)-11),'List of tables'!$A$4:$G$998,3,FALSE))</f>
        <v>Economic Activity by Highest Level of Qualification by Long-Term Health Problem or Disability by Sex</v>
      </c>
      <c r="C293" s="10" t="str">
        <f>IF(ISNA(VLOOKUP((ROW(C293)-11),'List of tables'!$A$4:$G$998,5,FALSE))," ",VLOOKUP((ROW(C293)-11),'List of tables'!$A$4:$G$998,5,FALSE))</f>
        <v>Northern Ireland</v>
      </c>
      <c r="D293" s="10" t="str">
        <f>IF(ISNA(VLOOKUP((ROW(D293)-11),'List of tables'!$A$4:$G$998,6,FALSE))," ",VLOOKUP((ROW(D293)-11),'List of tables'!$A$4:$G$998,6,FALSE))</f>
        <v>All usual residents aged 16 to 64</v>
      </c>
      <c r="E293" s="59">
        <f>IF(ISNA(VLOOKUP((ROW(E293)-11),'List of tables'!$A$4:$G$998,7,FALSE))," ",VLOOKUP((ROW(E293)-11),'List of tables'!$A$4:$G$998,7,FALSE))</f>
        <v>42647</v>
      </c>
      <c r="F293" s="28" t="str">
        <f t="shared" si="4"/>
        <v>Download file (ODS, 12 KB)</v>
      </c>
      <c r="H293" s="12" t="str">
        <f>IF(ISNA(VLOOKUP((ROW(H293)-11),'List of tables'!$A$4:$I$998,9,FALSE))," ",VLOOKUP((ROW(H293)-11),'List of tables'!$A$4:$I$998,9,FALSE))</f>
        <v>https://datavis.nisra.gov.uk/census/2011/census-2011-commissioned-table-ct0284ni.ods</v>
      </c>
      <c r="I293" s="12" t="str">
        <f>IF(ISNA(VLOOKUP((ROW(I293)-11),'List of tables'!$A$4:$I$998,8,FALSE))," ",VLOOKUP((ROW(I293)-11),'List of tables'!$A$4:$I$998,8,FALSE))</f>
        <v>Download file (ODS, 12 KB)</v>
      </c>
    </row>
    <row r="294" spans="1:9" ht="46.5">
      <c r="A294" s="31" t="str">
        <f>IF(ISNA(VLOOKUP((ROW(A294)-11),'List of tables'!$A$4:$G$998,2,FALSE))," ",VLOOKUP((ROW(A294)-11),'List of tables'!$A$4:$G$998,2,FALSE))</f>
        <v>CT0285NI</v>
      </c>
      <c r="B294" s="10" t="str">
        <f>IF(ISNA(VLOOKUP((ROW(B294)-11),'List of tables'!$A$4:$G$998,3,FALSE))," ",VLOOKUP((ROW(B294)-11),'List of tables'!$A$4:$G$998,3,FALSE))</f>
        <v>Location of Usual Residence and Place of Work (Workplace Population)</v>
      </c>
      <c r="C294" s="10" t="str">
        <f>IF(ISNA(VLOOKUP((ROW(C294)-11),'List of tables'!$A$4:$G$998,5,FALSE))," ",VLOOKUP((ROW(C294)-11),'List of tables'!$A$4:$G$998,5,FALSE))</f>
        <v>Local Government District (2014), Northern Ireland</v>
      </c>
      <c r="D294" s="10" t="str">
        <f>IF(ISNA(VLOOKUP((ROW(D294)-11),'List of tables'!$A$4:$G$998,6,FALSE))," ",VLOOKUP((ROW(D294)-11),'List of tables'!$A$4:$G$998,6,FALSE))</f>
        <v>All usual residents aged 16 to 74 (excluding students) in employment and currently working in the area</v>
      </c>
      <c r="E294" s="59">
        <f>IF(ISNA(VLOOKUP((ROW(E294)-11),'List of tables'!$A$4:$G$998,7,FALSE))," ",VLOOKUP((ROW(E294)-11),'List of tables'!$A$4:$G$998,7,FALSE))</f>
        <v>42647</v>
      </c>
      <c r="F294" s="28" t="str">
        <f t="shared" si="4"/>
        <v>Download file (ODS, 12 KB)</v>
      </c>
      <c r="H294" s="12" t="str">
        <f>IF(ISNA(VLOOKUP((ROW(H294)-11),'List of tables'!$A$4:$I$998,9,FALSE))," ",VLOOKUP((ROW(H294)-11),'List of tables'!$A$4:$I$998,9,FALSE))</f>
        <v>https://datavis.nisra.gov.uk/census/2011/census-2011-commissioned-table-ct0285ni.ods</v>
      </c>
      <c r="I294" s="12" t="str">
        <f>IF(ISNA(VLOOKUP((ROW(I294)-11),'List of tables'!$A$4:$I$998,8,FALSE))," ",VLOOKUP((ROW(I294)-11),'List of tables'!$A$4:$I$998,8,FALSE))</f>
        <v>Download file (ODS, 12 KB)</v>
      </c>
    </row>
    <row r="295" spans="1:9" ht="31" customHeight="1">
      <c r="A295" s="31" t="str">
        <f>IF(ISNA(VLOOKUP((ROW(A295)-11),'List of tables'!$A$4:$G$998,2,FALSE))," ",VLOOKUP((ROW(A295)-11),'List of tables'!$A$4:$G$998,2,FALSE))</f>
        <v>CT0286NI</v>
      </c>
      <c r="B295" s="10" t="str">
        <f>IF(ISNA(VLOOKUP((ROW(B295)-11),'List of tables'!$A$4:$G$998,3,FALSE))," ",VLOOKUP((ROW(B295)-11),'List of tables'!$A$4:$G$998,3,FALSE))</f>
        <v>Marital and Civil Partnership Status by Long-Term Health Problem or Disability</v>
      </c>
      <c r="C295" s="10" t="str">
        <f>IF(ISNA(VLOOKUP((ROW(C295)-11),'List of tables'!$A$4:$G$998,5,FALSE))," ",VLOOKUP((ROW(C295)-11),'List of tables'!$A$4:$G$998,5,FALSE))</f>
        <v>Northern Ireland</v>
      </c>
      <c r="D295" s="10" t="str">
        <f>IF(ISNA(VLOOKUP((ROW(D295)-11),'List of tables'!$A$4:$G$998,6,FALSE))," ",VLOOKUP((ROW(D295)-11),'List of tables'!$A$4:$G$998,6,FALSE))</f>
        <v>All usual residents aged 16 and over</v>
      </c>
      <c r="E295" s="59">
        <f>IF(ISNA(VLOOKUP((ROW(E295)-11),'List of tables'!$A$4:$G$998,7,FALSE))," ",VLOOKUP((ROW(E295)-11),'List of tables'!$A$4:$G$998,7,FALSE))</f>
        <v>42647</v>
      </c>
      <c r="F295" s="28" t="str">
        <f t="shared" si="4"/>
        <v>Download file (ODS, 10 KB)</v>
      </c>
      <c r="H295" s="12" t="str">
        <f>IF(ISNA(VLOOKUP((ROW(H295)-11),'List of tables'!$A$4:$I$998,9,FALSE))," ",VLOOKUP((ROW(H295)-11),'List of tables'!$A$4:$I$998,9,FALSE))</f>
        <v>https://datavis.nisra.gov.uk/census/2011/census-2011-commissioned-table-ct0286ni.ods</v>
      </c>
      <c r="I295" s="12" t="str">
        <f>IF(ISNA(VLOOKUP((ROW(I295)-11),'List of tables'!$A$4:$I$998,8,FALSE))," ",VLOOKUP((ROW(I295)-11),'List of tables'!$A$4:$I$998,8,FALSE))</f>
        <v>Download file (ODS, 10 KB)</v>
      </c>
    </row>
    <row r="296" spans="1:9" ht="46.5">
      <c r="A296" s="31" t="str">
        <f>IF(ISNA(VLOOKUP((ROW(A296)-11),'List of tables'!$A$4:$G$998,2,FALSE))," ",VLOOKUP((ROW(A296)-11),'List of tables'!$A$4:$G$998,2,FALSE))</f>
        <v>CT0288NI</v>
      </c>
      <c r="B296" s="10" t="str">
        <f>IF(ISNA(VLOOKUP((ROW(B296)-11),'List of tables'!$A$4:$G$998,3,FALSE))," ",VLOOKUP((ROW(B296)-11),'List of tables'!$A$4:$G$998,3,FALSE))</f>
        <v>Economic Activity by Household Size by Age by Sex</v>
      </c>
      <c r="C296" s="10" t="str">
        <f>IF(ISNA(VLOOKUP((ROW(C296)-11),'List of tables'!$A$4:$G$998,5,FALSE))," ",VLOOKUP((ROW(C296)-11),'List of tables'!$A$4:$G$998,5,FALSE))</f>
        <v>Local Government District, Local Government District (2014), Northern Ireland</v>
      </c>
      <c r="D296" s="10" t="str">
        <f>IF(ISNA(VLOOKUP((ROW(D296)-11),'List of tables'!$A$4:$G$998,6,FALSE))," ",VLOOKUP((ROW(D296)-11),'List of tables'!$A$4:$G$998,6,FALSE))</f>
        <v>All usual residents aged 16 and over in households</v>
      </c>
      <c r="E296" s="59">
        <f>IF(ISNA(VLOOKUP((ROW(E296)-11),'List of tables'!$A$4:$G$998,7,FALSE))," ",VLOOKUP((ROW(E296)-11),'List of tables'!$A$4:$G$998,7,FALSE))</f>
        <v>42647</v>
      </c>
      <c r="F296" s="28" t="str">
        <f t="shared" si="4"/>
        <v>Download file (ODS, 25 KB)</v>
      </c>
      <c r="H296" s="12" t="str">
        <f>IF(ISNA(VLOOKUP((ROW(H296)-11),'List of tables'!$A$4:$I$998,9,FALSE))," ",VLOOKUP((ROW(H296)-11),'List of tables'!$A$4:$I$998,9,FALSE))</f>
        <v>https://datavis.nisra.gov.uk/census/2011/census-2011-commissioned-table-ct0288ni.ods</v>
      </c>
      <c r="I296" s="12" t="str">
        <f>IF(ISNA(VLOOKUP((ROW(I296)-11),'List of tables'!$A$4:$I$998,8,FALSE))," ",VLOOKUP((ROW(I296)-11),'List of tables'!$A$4:$I$998,8,FALSE))</f>
        <v>Download file (ODS, 25 KB)</v>
      </c>
    </row>
    <row r="297" spans="1:9" ht="31" customHeight="1">
      <c r="A297" s="31" t="str">
        <f>IF(ISNA(VLOOKUP((ROW(A297)-11),'List of tables'!$A$4:$G$998,2,FALSE))," ",VLOOKUP((ROW(A297)-11),'List of tables'!$A$4:$G$998,2,FALSE))</f>
        <v>CT0289NI</v>
      </c>
      <c r="B297" s="10" t="str">
        <f>IF(ISNA(VLOOKUP((ROW(B297)-11),'List of tables'!$A$4:$G$998,3,FALSE))," ",VLOOKUP((ROW(B297)-11),'List of tables'!$A$4:$G$998,3,FALSE))</f>
        <v>Economic Activity by Age by Sex</v>
      </c>
      <c r="C297" s="10" t="str">
        <f>IF(ISNA(VLOOKUP((ROW(C297)-11),'List of tables'!$A$4:$G$998,5,FALSE))," ",VLOOKUP((ROW(C297)-11),'List of tables'!$A$4:$G$998,5,FALSE))</f>
        <v>Super Output Area, Northern Ireland</v>
      </c>
      <c r="D297" s="10" t="str">
        <f>IF(ISNA(VLOOKUP((ROW(D297)-11),'List of tables'!$A$4:$G$998,6,FALSE))," ",VLOOKUP((ROW(D297)-11),'List of tables'!$A$4:$G$998,6,FALSE))</f>
        <v>All usual residents in households</v>
      </c>
      <c r="E297" s="59">
        <f>IF(ISNA(VLOOKUP((ROW(E297)-11),'List of tables'!$A$4:$G$998,7,FALSE))," ",VLOOKUP((ROW(E297)-11),'List of tables'!$A$4:$G$998,7,FALSE))</f>
        <v>42647</v>
      </c>
      <c r="F297" s="28" t="str">
        <f t="shared" si="4"/>
        <v>Download file (ODS, 198 KB)</v>
      </c>
      <c r="H297" s="12" t="str">
        <f>IF(ISNA(VLOOKUP((ROW(H297)-11),'List of tables'!$A$4:$I$998,9,FALSE))," ",VLOOKUP((ROW(H297)-11),'List of tables'!$A$4:$I$998,9,FALSE))</f>
        <v>https://datavis.nisra.gov.uk/census/2011/census-2011-commissioned-table-ct0289ni.ods</v>
      </c>
      <c r="I297" s="12" t="str">
        <f>IF(ISNA(VLOOKUP((ROW(I297)-11),'List of tables'!$A$4:$I$998,8,FALSE))," ",VLOOKUP((ROW(I297)-11),'List of tables'!$A$4:$I$998,8,FALSE))</f>
        <v>Download file (ODS, 198 KB)</v>
      </c>
    </row>
    <row r="298" spans="1:9" ht="31" customHeight="1">
      <c r="A298" s="31" t="str">
        <f>IF(ISNA(VLOOKUP((ROW(A298)-11),'List of tables'!$A$4:$G$998,2,FALSE))," ",VLOOKUP((ROW(A298)-11),'List of tables'!$A$4:$G$998,2,FALSE))</f>
        <v>CT0290NI</v>
      </c>
      <c r="B298" s="10" t="str">
        <f>IF(ISNA(VLOOKUP((ROW(B298)-11),'List of tables'!$A$4:$G$998,3,FALSE))," ",VLOOKUP((ROW(B298)-11),'List of tables'!$A$4:$G$998,3,FALSE))</f>
        <v>Economic Activity - Usual Residents Aged 65 and Over</v>
      </c>
      <c r="C298" s="10" t="str">
        <f>IF(ISNA(VLOOKUP((ROW(C298)-11),'List of tables'!$A$4:$G$998,5,FALSE))," ",VLOOKUP((ROW(C298)-11),'List of tables'!$A$4:$G$998,5,FALSE))</f>
        <v>Local Government District (2014), Northern Ireland</v>
      </c>
      <c r="D298" s="10" t="str">
        <f>IF(ISNA(VLOOKUP((ROW(D298)-11),'List of tables'!$A$4:$G$998,6,FALSE))," ",VLOOKUP((ROW(D298)-11),'List of tables'!$A$4:$G$998,6,FALSE))</f>
        <v>All usual residents aged 65 and over</v>
      </c>
      <c r="E298" s="59">
        <f>IF(ISNA(VLOOKUP((ROW(E298)-11),'List of tables'!$A$4:$G$998,7,FALSE))," ",VLOOKUP((ROW(E298)-11),'List of tables'!$A$4:$G$998,7,FALSE))</f>
        <v>42647</v>
      </c>
      <c r="F298" s="28" t="str">
        <f t="shared" si="4"/>
        <v>Download file (ODS, 13 KB)</v>
      </c>
      <c r="H298" s="12" t="str">
        <f>IF(ISNA(VLOOKUP((ROW(H298)-11),'List of tables'!$A$4:$I$998,9,FALSE))," ",VLOOKUP((ROW(H298)-11),'List of tables'!$A$4:$I$998,9,FALSE))</f>
        <v>https://datavis.nisra.gov.uk/census/2011/census-2011-commissioned-table-ct0290ni.ods</v>
      </c>
      <c r="I298" s="12" t="str">
        <f>IF(ISNA(VLOOKUP((ROW(I298)-11),'List of tables'!$A$4:$I$998,8,FALSE))," ",VLOOKUP((ROW(I298)-11),'List of tables'!$A$4:$I$998,8,FALSE))</f>
        <v>Download file (ODS, 13 KB)</v>
      </c>
    </row>
    <row r="299" spans="1:9" ht="31" customHeight="1">
      <c r="A299" s="31" t="str">
        <f>IF(ISNA(VLOOKUP((ROW(A299)-11),'List of tables'!$A$4:$G$998,2,FALSE))," ",VLOOKUP((ROW(A299)-11),'List of tables'!$A$4:$G$998,2,FALSE))</f>
        <v>CT0291NI</v>
      </c>
      <c r="B299" s="10" t="str">
        <f>IF(ISNA(VLOOKUP((ROW(B299)-11),'List of tables'!$A$4:$G$998,3,FALSE))," ",VLOOKUP((ROW(B299)-11),'List of tables'!$A$4:$G$998,3,FALSE))</f>
        <v>Long-Term Health Problem or Disability by Single Year of Age by Sex</v>
      </c>
      <c r="C299" s="10" t="str">
        <f>IF(ISNA(VLOOKUP((ROW(C299)-11),'List of tables'!$A$4:$G$998,5,FALSE))," ",VLOOKUP((ROW(C299)-11),'List of tables'!$A$4:$G$998,5,FALSE))</f>
        <v>Northern Ireland</v>
      </c>
      <c r="D299" s="10" t="str">
        <f>IF(ISNA(VLOOKUP((ROW(D299)-11),'List of tables'!$A$4:$G$998,6,FALSE))," ",VLOOKUP((ROW(D299)-11),'List of tables'!$A$4:$G$998,6,FALSE))</f>
        <v>All usual residents</v>
      </c>
      <c r="E299" s="59">
        <f>IF(ISNA(VLOOKUP((ROW(E299)-11),'List of tables'!$A$4:$G$998,7,FALSE))," ",VLOOKUP((ROW(E299)-11),'List of tables'!$A$4:$G$998,7,FALSE))</f>
        <v>42908</v>
      </c>
      <c r="F299" s="28" t="str">
        <f t="shared" si="4"/>
        <v>Download file (ODS, 20 KB)</v>
      </c>
      <c r="H299" s="12" t="str">
        <f>IF(ISNA(VLOOKUP((ROW(H299)-11),'List of tables'!$A$4:$I$998,9,FALSE))," ",VLOOKUP((ROW(H299)-11),'List of tables'!$A$4:$I$998,9,FALSE))</f>
        <v>https://datavis.nisra.gov.uk/census/2011/census-2011-commissioned-table-ct0291ni.ods</v>
      </c>
      <c r="I299" s="12" t="str">
        <f>IF(ISNA(VLOOKUP((ROW(I299)-11),'List of tables'!$A$4:$I$998,8,FALSE))," ",VLOOKUP((ROW(I299)-11),'List of tables'!$A$4:$I$998,8,FALSE))</f>
        <v>Download file (ODS, 20 KB)</v>
      </c>
    </row>
    <row r="300" spans="1:9" ht="31" customHeight="1">
      <c r="A300" s="31" t="str">
        <f>IF(ISNA(VLOOKUP((ROW(A300)-11),'List of tables'!$A$4:$G$998,2,FALSE))," ",VLOOKUP((ROW(A300)-11),'List of tables'!$A$4:$G$998,2,FALSE))</f>
        <v>CT0292NI</v>
      </c>
      <c r="B300" s="10" t="str">
        <f>IF(ISNA(VLOOKUP((ROW(B300)-11),'List of tables'!$A$4:$G$998,3,FALSE))," ",VLOOKUP((ROW(B300)-11),'List of tables'!$A$4:$G$998,3,FALSE))</f>
        <v>General Health by Single Year of Age by Sex</v>
      </c>
      <c r="C300" s="10" t="str">
        <f>IF(ISNA(VLOOKUP((ROW(C300)-11),'List of tables'!$A$4:$G$998,5,FALSE))," ",VLOOKUP((ROW(C300)-11),'List of tables'!$A$4:$G$998,5,FALSE))</f>
        <v>Northern Ireland</v>
      </c>
      <c r="D300" s="10" t="str">
        <f>IF(ISNA(VLOOKUP((ROW(D300)-11),'List of tables'!$A$4:$G$998,6,FALSE))," ",VLOOKUP((ROW(D300)-11),'List of tables'!$A$4:$G$998,6,FALSE))</f>
        <v>All usual residents</v>
      </c>
      <c r="E300" s="59">
        <f>IF(ISNA(VLOOKUP((ROW(E300)-11),'List of tables'!$A$4:$G$998,7,FALSE))," ",VLOOKUP((ROW(E300)-11),'List of tables'!$A$4:$G$998,7,FALSE))</f>
        <v>42908</v>
      </c>
      <c r="F300" s="28" t="str">
        <f t="shared" si="4"/>
        <v>Download file (ODS, 19 KB)</v>
      </c>
      <c r="H300" s="12" t="str">
        <f>IF(ISNA(VLOOKUP((ROW(H300)-11),'List of tables'!$A$4:$I$998,9,FALSE))," ",VLOOKUP((ROW(H300)-11),'List of tables'!$A$4:$I$998,9,FALSE))</f>
        <v>https://datavis.nisra.gov.uk/census/2011/census-2011-commissioned-table-ct0292ni.ods</v>
      </c>
      <c r="I300" s="12" t="str">
        <f>IF(ISNA(VLOOKUP((ROW(I300)-11),'List of tables'!$A$4:$I$998,8,FALSE))," ",VLOOKUP((ROW(I300)-11),'List of tables'!$A$4:$I$998,8,FALSE))</f>
        <v>Download file (ODS, 19 KB)</v>
      </c>
    </row>
    <row r="301" spans="1:9" ht="31" customHeight="1">
      <c r="A301" s="31" t="str">
        <f>IF(ISNA(VLOOKUP((ROW(A301)-11),'List of tables'!$A$4:$G$998,2,FALSE))," ",VLOOKUP((ROW(A301)-11),'List of tables'!$A$4:$G$998,2,FALSE))</f>
        <v>CT0293NI</v>
      </c>
      <c r="B301" s="10" t="str">
        <f>IF(ISNA(VLOOKUP((ROW(B301)-11),'List of tables'!$A$4:$G$998,3,FALSE))," ",VLOOKUP((ROW(B301)-11),'List of tables'!$A$4:$G$998,3,FALSE))</f>
        <v>General Health by Age by Sex</v>
      </c>
      <c r="C301" s="10" t="str">
        <f>IF(ISNA(VLOOKUP((ROW(C301)-11),'List of tables'!$A$4:$G$998,5,FALSE))," ",VLOOKUP((ROW(C301)-11),'List of tables'!$A$4:$G$998,5,FALSE))</f>
        <v>Local Government District (2014)</v>
      </c>
      <c r="D301" s="10" t="str">
        <f>IF(ISNA(VLOOKUP((ROW(D301)-11),'List of tables'!$A$4:$G$998,6,FALSE))," ",VLOOKUP((ROW(D301)-11),'List of tables'!$A$4:$G$998,6,FALSE))</f>
        <v>All usual residents</v>
      </c>
      <c r="E301" s="59">
        <f>IF(ISNA(VLOOKUP((ROW(E301)-11),'List of tables'!$A$4:$G$998,7,FALSE))," ",VLOOKUP((ROW(E301)-11),'List of tables'!$A$4:$G$998,7,FALSE))</f>
        <v>42908</v>
      </c>
      <c r="F301" s="28" t="str">
        <f t="shared" si="4"/>
        <v>Download file (ODS, 25 KB)</v>
      </c>
      <c r="H301" s="12" t="str">
        <f>IF(ISNA(VLOOKUP((ROW(H301)-11),'List of tables'!$A$4:$I$998,9,FALSE))," ",VLOOKUP((ROW(H301)-11),'List of tables'!$A$4:$I$998,9,FALSE))</f>
        <v>https://datavis.nisra.gov.uk/census/2011/census-2011-commissioned-table-ct0293ni.ods</v>
      </c>
      <c r="I301" s="12" t="str">
        <f>IF(ISNA(VLOOKUP((ROW(I301)-11),'List of tables'!$A$4:$I$998,8,FALSE))," ",VLOOKUP((ROW(I301)-11),'List of tables'!$A$4:$I$998,8,FALSE))</f>
        <v>Download file (ODS, 25 KB)</v>
      </c>
    </row>
    <row r="302" spans="1:9" ht="31" customHeight="1">
      <c r="A302" s="31" t="str">
        <f>IF(ISNA(VLOOKUP((ROW(A302)-11),'List of tables'!$A$4:$G$998,2,FALSE))," ",VLOOKUP((ROW(A302)-11),'List of tables'!$A$4:$G$998,2,FALSE))</f>
        <v>CT0294NI</v>
      </c>
      <c r="B302" s="10" t="str">
        <f>IF(ISNA(VLOOKUP((ROW(B302)-11),'List of tables'!$A$4:$G$998,3,FALSE))," ",VLOOKUP((ROW(B302)-11),'List of tables'!$A$4:$G$998,3,FALSE))</f>
        <v>Long-Term Health Problem or Disability by Age by Sex</v>
      </c>
      <c r="C302" s="10" t="str">
        <f>IF(ISNA(VLOOKUP((ROW(C302)-11),'List of tables'!$A$4:$G$998,5,FALSE))," ",VLOOKUP((ROW(C302)-11),'List of tables'!$A$4:$G$998,5,FALSE))</f>
        <v>Local Government District (2014)</v>
      </c>
      <c r="D302" s="10" t="str">
        <f>IF(ISNA(VLOOKUP((ROW(D302)-11),'List of tables'!$A$4:$G$998,6,FALSE))," ",VLOOKUP((ROW(D302)-11),'List of tables'!$A$4:$G$998,6,FALSE))</f>
        <v>All usual residents</v>
      </c>
      <c r="E302" s="59">
        <f>IF(ISNA(VLOOKUP((ROW(E302)-11),'List of tables'!$A$4:$G$998,7,FALSE))," ",VLOOKUP((ROW(E302)-11),'List of tables'!$A$4:$G$998,7,FALSE))</f>
        <v>42908</v>
      </c>
      <c r="F302" s="28" t="str">
        <f t="shared" si="4"/>
        <v>Download file (ODS, 25 KB)</v>
      </c>
      <c r="H302" s="12" t="str">
        <f>IF(ISNA(VLOOKUP((ROW(H302)-11),'List of tables'!$A$4:$I$998,9,FALSE))," ",VLOOKUP((ROW(H302)-11),'List of tables'!$A$4:$I$998,9,FALSE))</f>
        <v>https://datavis.nisra.gov.uk/census/2011/census-2011-commissioned-table-ct0294ni.ods</v>
      </c>
      <c r="I302" s="12" t="str">
        <f>IF(ISNA(VLOOKUP((ROW(I302)-11),'List of tables'!$A$4:$I$998,8,FALSE))," ",VLOOKUP((ROW(I302)-11),'List of tables'!$A$4:$I$998,8,FALSE))</f>
        <v>Download file (ODS, 25 KB)</v>
      </c>
    </row>
    <row r="303" spans="1:9" ht="31" customHeight="1">
      <c r="A303" s="31" t="str">
        <f>IF(ISNA(VLOOKUP((ROW(A303)-11),'List of tables'!$A$4:$G$998,2,FALSE))," ",VLOOKUP((ROW(A303)-11),'List of tables'!$A$4:$G$998,2,FALSE))</f>
        <v>CT0295NI</v>
      </c>
      <c r="B303" s="10" t="str">
        <f>IF(ISNA(VLOOKUP((ROW(B303)-11),'List of tables'!$A$4:$G$998,3,FALSE))," ",VLOOKUP((ROW(B303)-11),'List of tables'!$A$4:$G$998,3,FALSE))</f>
        <v>Ethnic Group (Communal Establishment Residents)</v>
      </c>
      <c r="C303" s="10" t="str">
        <f>IF(ISNA(VLOOKUP((ROW(C303)-11),'List of tables'!$A$4:$G$998,5,FALSE))," ",VLOOKUP((ROW(C303)-11),'List of tables'!$A$4:$G$998,5,FALSE))</f>
        <v>Local Government District (2014), Northern Ireland</v>
      </c>
      <c r="D303" s="10" t="str">
        <f>IF(ISNA(VLOOKUP((ROW(D303)-11),'List of tables'!$A$4:$G$998,6,FALSE))," ",VLOOKUP((ROW(D303)-11),'List of tables'!$A$4:$G$998,6,FALSE))</f>
        <v>All usual residents in communal establishments</v>
      </c>
      <c r="E303" s="59">
        <f>IF(ISNA(VLOOKUP((ROW(E303)-11),'List of tables'!$A$4:$G$998,7,FALSE))," ",VLOOKUP((ROW(E303)-11),'List of tables'!$A$4:$G$998,7,FALSE))</f>
        <v>42908</v>
      </c>
      <c r="F303" s="28" t="str">
        <f t="shared" si="4"/>
        <v>Download file (ODS, 11 KB)</v>
      </c>
      <c r="H303" s="12" t="str">
        <f>IF(ISNA(VLOOKUP((ROW(H303)-11),'List of tables'!$A$4:$I$998,9,FALSE))," ",VLOOKUP((ROW(H303)-11),'List of tables'!$A$4:$I$998,9,FALSE))</f>
        <v>https://datavis.nisra.gov.uk/census/2011/census-2011-commissioned-table-ct0295ni.ods</v>
      </c>
      <c r="I303" s="12" t="str">
        <f>IF(ISNA(VLOOKUP((ROW(I303)-11),'List of tables'!$A$4:$I$998,8,FALSE))," ",VLOOKUP((ROW(I303)-11),'List of tables'!$A$4:$I$998,8,FALSE))</f>
        <v>Download file (ODS, 11 KB)</v>
      </c>
    </row>
    <row r="304" spans="1:9" ht="31" customHeight="1">
      <c r="A304" s="31" t="str">
        <f>IF(ISNA(VLOOKUP((ROW(A304)-11),'List of tables'!$A$4:$G$998,2,FALSE))," ",VLOOKUP((ROW(A304)-11),'List of tables'!$A$4:$G$998,2,FALSE))</f>
        <v>CT0296NI</v>
      </c>
      <c r="B304" s="10" t="str">
        <f>IF(ISNA(VLOOKUP((ROW(B304)-11),'List of tables'!$A$4:$G$998,3,FALSE))," ",VLOOKUP((ROW(B304)-11),'List of tables'!$A$4:$G$998,3,FALSE))</f>
        <v>Country of Birth (Communal Establishment Residents)</v>
      </c>
      <c r="C304" s="10" t="str">
        <f>IF(ISNA(VLOOKUP((ROW(C304)-11),'List of tables'!$A$4:$G$998,5,FALSE))," ",VLOOKUP((ROW(C304)-11),'List of tables'!$A$4:$G$998,5,FALSE))</f>
        <v>Local Government District (2014), Northern Ireland</v>
      </c>
      <c r="D304" s="10" t="str">
        <f>IF(ISNA(VLOOKUP((ROW(D304)-11),'List of tables'!$A$4:$G$998,6,FALSE))," ",VLOOKUP((ROW(D304)-11),'List of tables'!$A$4:$G$998,6,FALSE))</f>
        <v>All usual residents in communal establishments</v>
      </c>
      <c r="E304" s="59">
        <f>IF(ISNA(VLOOKUP((ROW(E304)-11),'List of tables'!$A$4:$G$998,7,FALSE))," ",VLOOKUP((ROW(E304)-11),'List of tables'!$A$4:$G$998,7,FALSE))</f>
        <v>42908</v>
      </c>
      <c r="F304" s="28" t="str">
        <f t="shared" si="4"/>
        <v>Download file (ODS, 11 KB)</v>
      </c>
      <c r="H304" s="12" t="str">
        <f>IF(ISNA(VLOOKUP((ROW(H304)-11),'List of tables'!$A$4:$I$998,9,FALSE))," ",VLOOKUP((ROW(H304)-11),'List of tables'!$A$4:$I$998,9,FALSE))</f>
        <v>https://datavis.nisra.gov.uk/census/2011/census-2011-commissioned-table-ct0296ni.ods</v>
      </c>
      <c r="I304" s="12" t="str">
        <f>IF(ISNA(VLOOKUP((ROW(I304)-11),'List of tables'!$A$4:$I$998,8,FALSE))," ",VLOOKUP((ROW(I304)-11),'List of tables'!$A$4:$I$998,8,FALSE))</f>
        <v>Download file (ODS, 11 KB)</v>
      </c>
    </row>
    <row r="305" spans="1:9" ht="31" customHeight="1">
      <c r="A305" s="31" t="str">
        <f>IF(ISNA(VLOOKUP((ROW(A305)-11),'List of tables'!$A$4:$G$998,2,FALSE))," ",VLOOKUP((ROW(A305)-11),'List of tables'!$A$4:$G$998,2,FALSE))</f>
        <v>CT0299NI</v>
      </c>
      <c r="B305" s="10" t="str">
        <f>IF(ISNA(VLOOKUP((ROW(B305)-11),'List of tables'!$A$4:$G$998,3,FALSE))," ",VLOOKUP((ROW(B305)-11),'List of tables'!$A$4:$G$998,3,FALSE))</f>
        <v>Passports Held (Classification 2) (Communal Establishment Residents)</v>
      </c>
      <c r="C305" s="10" t="str">
        <f>IF(ISNA(VLOOKUP((ROW(C305)-11),'List of tables'!$A$4:$G$998,5,FALSE))," ",VLOOKUP((ROW(C305)-11),'List of tables'!$A$4:$G$998,5,FALSE))</f>
        <v>Local Government District (2014), Northern Ireland</v>
      </c>
      <c r="D305" s="10" t="str">
        <f>IF(ISNA(VLOOKUP((ROW(D305)-11),'List of tables'!$A$4:$G$998,6,FALSE))," ",VLOOKUP((ROW(D305)-11),'List of tables'!$A$4:$G$998,6,FALSE))</f>
        <v>All usual residents in communal establishments</v>
      </c>
      <c r="E305" s="59">
        <f>IF(ISNA(VLOOKUP((ROW(E305)-11),'List of tables'!$A$4:$G$998,7,FALSE))," ",VLOOKUP((ROW(E305)-11),'List of tables'!$A$4:$G$998,7,FALSE))</f>
        <v>42908</v>
      </c>
      <c r="F305" s="28" t="str">
        <f t="shared" si="4"/>
        <v>Download file (ODS, 11 KB)</v>
      </c>
      <c r="H305" s="12" t="str">
        <f>IF(ISNA(VLOOKUP((ROW(H305)-11),'List of tables'!$A$4:$I$998,9,FALSE))," ",VLOOKUP((ROW(H305)-11),'List of tables'!$A$4:$I$998,9,FALSE))</f>
        <v>https://datavis.nisra.gov.uk/census/2011/census-2011-commissioned-table-ct0299ni.ods</v>
      </c>
      <c r="I305" s="12" t="str">
        <f>IF(ISNA(VLOOKUP((ROW(I305)-11),'List of tables'!$A$4:$I$998,8,FALSE))," ",VLOOKUP((ROW(I305)-11),'List of tables'!$A$4:$I$998,8,FALSE))</f>
        <v>Download file (ODS, 11 KB)</v>
      </c>
    </row>
    <row r="306" spans="1:9" ht="31" customHeight="1">
      <c r="A306" s="31" t="str">
        <f>IF(ISNA(VLOOKUP((ROW(A306)-11),'List of tables'!$A$4:$G$998,2,FALSE))," ",VLOOKUP((ROW(A306)-11),'List of tables'!$A$4:$G$998,2,FALSE))</f>
        <v>CT0300NI</v>
      </c>
      <c r="B306" s="10" t="str">
        <f>IF(ISNA(VLOOKUP((ROW(B306)-11),'List of tables'!$A$4:$G$998,3,FALSE))," ",VLOOKUP((ROW(B306)-11),'List of tables'!$A$4:$G$998,3,FALSE))</f>
        <v>Theme Table on Highest Level of Qualification in Household (Level 4 and above)</v>
      </c>
      <c r="C306" s="10" t="str">
        <f>IF(ISNA(VLOOKUP((ROW(C306)-11),'List of tables'!$A$4:$G$998,5,FALSE))," ",VLOOKUP((ROW(C306)-11),'List of tables'!$A$4:$G$998,5,FALSE))</f>
        <v>Northern Ireland</v>
      </c>
      <c r="D306" s="10" t="str">
        <f>IF(ISNA(VLOOKUP((ROW(D306)-11),'List of tables'!$A$4:$G$998,6,FALSE))," ",VLOOKUP((ROW(D306)-11),'List of tables'!$A$4:$G$998,6,FALSE))</f>
        <v>All usually resident schoolchildren in households</v>
      </c>
      <c r="E306" s="59">
        <f>IF(ISNA(VLOOKUP((ROW(E306)-11),'List of tables'!$A$4:$G$998,7,FALSE))," ",VLOOKUP((ROW(E306)-11),'List of tables'!$A$4:$G$998,7,FALSE))</f>
        <v>42944</v>
      </c>
      <c r="F306" s="28" t="str">
        <f t="shared" si="4"/>
        <v>Download file (ODS, 13 KB)</v>
      </c>
      <c r="H306" s="12" t="str">
        <f>IF(ISNA(VLOOKUP((ROW(H306)-11),'List of tables'!$A$4:$I$998,9,FALSE))," ",VLOOKUP((ROW(H306)-11),'List of tables'!$A$4:$I$998,9,FALSE))</f>
        <v>https://datavis.nisra.gov.uk/census/2011/census-2011-commissioned-table-ct0300ni.ods</v>
      </c>
      <c r="I306" s="12" t="str">
        <f>IF(ISNA(VLOOKUP((ROW(I306)-11),'List of tables'!$A$4:$I$998,8,FALSE))," ",VLOOKUP((ROW(I306)-11),'List of tables'!$A$4:$I$998,8,FALSE))</f>
        <v>Download file (ODS, 13 KB)</v>
      </c>
    </row>
    <row r="307" spans="1:9" ht="31" customHeight="1">
      <c r="A307" s="31" t="str">
        <f>IF(ISNA(VLOOKUP((ROW(A307)-11),'List of tables'!$A$4:$G$998,2,FALSE))," ",VLOOKUP((ROW(A307)-11),'List of tables'!$A$4:$G$998,2,FALSE))</f>
        <v>CT0301NI</v>
      </c>
      <c r="B307" s="10" t="str">
        <f>IF(ISNA(VLOOKUP((ROW(B307)-11),'List of tables'!$A$4:$G$998,3,FALSE))," ",VLOOKUP((ROW(B307)-11),'List of tables'!$A$4:$G$998,3,FALSE))</f>
        <v>Theme Table on Address of Usual Residence</v>
      </c>
      <c r="C307" s="10" t="str">
        <f>IF(ISNA(VLOOKUP((ROW(C307)-11),'List of tables'!$A$4:$G$998,5,FALSE))," ",VLOOKUP((ROW(C307)-11),'List of tables'!$A$4:$G$998,5,FALSE))</f>
        <v>Education and Library Board</v>
      </c>
      <c r="D307" s="10" t="str">
        <f>IF(ISNA(VLOOKUP((ROW(D307)-11),'List of tables'!$A$4:$G$998,6,FALSE))," ",VLOOKUP((ROW(D307)-11),'List of tables'!$A$4:$G$998,6,FALSE))</f>
        <v>All usually resident schoolchildren</v>
      </c>
      <c r="E307" s="59">
        <f>IF(ISNA(VLOOKUP((ROW(E307)-11),'List of tables'!$A$4:$G$998,7,FALSE))," ",VLOOKUP((ROW(E307)-11),'List of tables'!$A$4:$G$998,7,FALSE))</f>
        <v>42944</v>
      </c>
      <c r="F307" s="28" t="str">
        <f t="shared" si="4"/>
        <v>Download file (ODS, 15 KB)</v>
      </c>
      <c r="H307" s="12" t="str">
        <f>IF(ISNA(VLOOKUP((ROW(H307)-11),'List of tables'!$A$4:$I$998,9,FALSE))," ",VLOOKUP((ROW(H307)-11),'List of tables'!$A$4:$I$998,9,FALSE))</f>
        <v>https://datavis.nisra.gov.uk/census/2011/census-2011-commissioned-table-ct0301ni.ods</v>
      </c>
      <c r="I307" s="12" t="str">
        <f>IF(ISNA(VLOOKUP((ROW(I307)-11),'List of tables'!$A$4:$I$998,8,FALSE))," ",VLOOKUP((ROW(I307)-11),'List of tables'!$A$4:$I$998,8,FALSE))</f>
        <v>Download file (ODS, 15 KB)</v>
      </c>
    </row>
    <row r="308" spans="1:9" ht="31" customHeight="1">
      <c r="A308" s="31" t="str">
        <f>IF(ISNA(VLOOKUP((ROW(A308)-11),'List of tables'!$A$4:$G$998,2,FALSE))," ",VLOOKUP((ROW(A308)-11),'List of tables'!$A$4:$G$998,2,FALSE))</f>
        <v>CT0302NI</v>
      </c>
      <c r="B308" s="10" t="str">
        <f>IF(ISNA(VLOOKUP((ROW(B308)-11),'List of tables'!$A$4:$G$998,3,FALSE))," ",VLOOKUP((ROW(B308)-11),'List of tables'!$A$4:$G$998,3,FALSE))</f>
        <v>Theme Table on Religion or Religion Brought Up In</v>
      </c>
      <c r="C308" s="10" t="str">
        <f>IF(ISNA(VLOOKUP((ROW(C308)-11),'List of tables'!$A$4:$G$998,5,FALSE))," ",VLOOKUP((ROW(C308)-11),'List of tables'!$A$4:$G$998,5,FALSE))</f>
        <v>Northern Ireland</v>
      </c>
      <c r="D308" s="10" t="str">
        <f>IF(ISNA(VLOOKUP((ROW(D308)-11),'List of tables'!$A$4:$G$998,6,FALSE))," ",VLOOKUP((ROW(D308)-11),'List of tables'!$A$4:$G$998,6,FALSE))</f>
        <v>All usually resident schoolchildren</v>
      </c>
      <c r="E308" s="59">
        <f>IF(ISNA(VLOOKUP((ROW(E308)-11),'List of tables'!$A$4:$G$998,7,FALSE))," ",VLOOKUP((ROW(E308)-11),'List of tables'!$A$4:$G$998,7,FALSE))</f>
        <v>42944</v>
      </c>
      <c r="F308" s="28" t="str">
        <f t="shared" si="4"/>
        <v>Download file (ODS, 15 KB)</v>
      </c>
      <c r="H308" s="12" t="str">
        <f>IF(ISNA(VLOOKUP((ROW(H308)-11),'List of tables'!$A$4:$I$998,9,FALSE))," ",VLOOKUP((ROW(H308)-11),'List of tables'!$A$4:$I$998,9,FALSE))</f>
        <v>https://datavis.nisra.gov.uk/census/2011/census-2011-commissioned-table-ct0302ni.ods</v>
      </c>
      <c r="I308" s="12" t="str">
        <f>IF(ISNA(VLOOKUP((ROW(I308)-11),'List of tables'!$A$4:$I$998,8,FALSE))," ",VLOOKUP((ROW(I308)-11),'List of tables'!$A$4:$I$998,8,FALSE))</f>
        <v>Download file (ODS, 15 KB)</v>
      </c>
    </row>
    <row r="309" spans="1:9" ht="31" customHeight="1">
      <c r="A309" s="31" t="str">
        <f>IF(ISNA(VLOOKUP((ROW(A309)-11),'List of tables'!$A$4:$G$998,2,FALSE))," ",VLOOKUP((ROW(A309)-11),'List of tables'!$A$4:$G$998,2,FALSE))</f>
        <v>CT0303NI</v>
      </c>
      <c r="B309" s="10" t="str">
        <f>IF(ISNA(VLOOKUP((ROW(B309)-11),'List of tables'!$A$4:$G$998,3,FALSE))," ",VLOOKUP((ROW(B309)-11),'List of tables'!$A$4:$G$998,3,FALSE))</f>
        <v>Theme Table on Proficiency in English</v>
      </c>
      <c r="C309" s="10" t="str">
        <f>IF(ISNA(VLOOKUP((ROW(C309)-11),'List of tables'!$A$4:$G$998,5,FALSE))," ",VLOOKUP((ROW(C309)-11),'List of tables'!$A$4:$G$998,5,FALSE))</f>
        <v>Northern Ireland</v>
      </c>
      <c r="D309" s="10" t="str">
        <f>IF(ISNA(VLOOKUP((ROW(D309)-11),'List of tables'!$A$4:$G$998,6,FALSE))," ",VLOOKUP((ROW(D309)-11),'List of tables'!$A$4:$G$998,6,FALSE))</f>
        <v>All usually resident schoolchildren aged 3 and over</v>
      </c>
      <c r="E309" s="59">
        <f>IF(ISNA(VLOOKUP((ROW(E309)-11),'List of tables'!$A$4:$G$998,7,FALSE))," ",VLOOKUP((ROW(E309)-11),'List of tables'!$A$4:$G$998,7,FALSE))</f>
        <v>42944</v>
      </c>
      <c r="F309" s="28" t="str">
        <f t="shared" si="4"/>
        <v>Download file (ODS, 16 KB)</v>
      </c>
      <c r="H309" s="12" t="str">
        <f>IF(ISNA(VLOOKUP((ROW(H309)-11),'List of tables'!$A$4:$I$998,9,FALSE))," ",VLOOKUP((ROW(H309)-11),'List of tables'!$A$4:$I$998,9,FALSE))</f>
        <v>https://datavis.nisra.gov.uk/census/2011/census-2011-commissioned-table-ct0303ni.ods</v>
      </c>
      <c r="I309" s="12" t="str">
        <f>IF(ISNA(VLOOKUP((ROW(I309)-11),'List of tables'!$A$4:$I$998,8,FALSE))," ",VLOOKUP((ROW(I309)-11),'List of tables'!$A$4:$I$998,8,FALSE))</f>
        <v>Download file (ODS, 16 KB)</v>
      </c>
    </row>
    <row r="310" spans="1:9" ht="31" customHeight="1">
      <c r="A310" s="31" t="str">
        <f>IF(ISNA(VLOOKUP((ROW(A310)-11),'List of tables'!$A$4:$G$998,2,FALSE))," ",VLOOKUP((ROW(A310)-11),'List of tables'!$A$4:$G$998,2,FALSE))</f>
        <v>CT0304NI</v>
      </c>
      <c r="B310" s="10" t="str">
        <f>IF(ISNA(VLOOKUP((ROW(B310)-11),'List of tables'!$A$4:$G$998,3,FALSE))," ",VLOOKUP((ROW(B310)-11),'List of tables'!$A$4:$G$998,3,FALSE))</f>
        <v>Theme Table on Ethnic Group</v>
      </c>
      <c r="C310" s="10" t="str">
        <f>IF(ISNA(VLOOKUP((ROW(C310)-11),'List of tables'!$A$4:$G$998,5,FALSE))," ",VLOOKUP((ROW(C310)-11),'List of tables'!$A$4:$G$998,5,FALSE))</f>
        <v>Northern Ireland</v>
      </c>
      <c r="D310" s="10" t="str">
        <f>IF(ISNA(VLOOKUP((ROW(D310)-11),'List of tables'!$A$4:$G$998,6,FALSE))," ",VLOOKUP((ROW(D310)-11),'List of tables'!$A$4:$G$998,6,FALSE))</f>
        <v>All usually resident schoolchildren</v>
      </c>
      <c r="E310" s="59">
        <f>IF(ISNA(VLOOKUP((ROW(E310)-11),'List of tables'!$A$4:$G$998,7,FALSE))," ",VLOOKUP((ROW(E310)-11),'List of tables'!$A$4:$G$998,7,FALSE))</f>
        <v>42944</v>
      </c>
      <c r="F310" s="28" t="str">
        <f t="shared" si="4"/>
        <v>Download file (ODS, 15 KB)</v>
      </c>
      <c r="H310" s="12" t="str">
        <f>IF(ISNA(VLOOKUP((ROW(H310)-11),'List of tables'!$A$4:$I$998,9,FALSE))," ",VLOOKUP((ROW(H310)-11),'List of tables'!$A$4:$I$998,9,FALSE))</f>
        <v>https://datavis.nisra.gov.uk/census/2011/census-2011-commissioned-table-ct0304ni.ods</v>
      </c>
      <c r="I310" s="12" t="str">
        <f>IF(ISNA(VLOOKUP((ROW(I310)-11),'List of tables'!$A$4:$I$998,8,FALSE))," ",VLOOKUP((ROW(I310)-11),'List of tables'!$A$4:$I$998,8,FALSE))</f>
        <v>Download file (ODS, 15 KB)</v>
      </c>
    </row>
    <row r="311" spans="1:9" ht="31" customHeight="1">
      <c r="A311" s="31" t="str">
        <f>IF(ISNA(VLOOKUP((ROW(A311)-11),'List of tables'!$A$4:$G$998,2,FALSE))," ",VLOOKUP((ROW(A311)-11),'List of tables'!$A$4:$G$998,2,FALSE))</f>
        <v>CT0305NI</v>
      </c>
      <c r="B311" s="10" t="str">
        <f>IF(ISNA(VLOOKUP((ROW(B311)-11),'List of tables'!$A$4:$G$998,3,FALSE))," ",VLOOKUP((ROW(B311)-11),'List of tables'!$A$4:$G$998,3,FALSE))</f>
        <v>Theme Table on Tenure</v>
      </c>
      <c r="C311" s="10" t="str">
        <f>IF(ISNA(VLOOKUP((ROW(C311)-11),'List of tables'!$A$4:$G$998,5,FALSE))," ",VLOOKUP((ROW(C311)-11),'List of tables'!$A$4:$G$998,5,FALSE))</f>
        <v>Northern Ireland</v>
      </c>
      <c r="D311" s="10" t="str">
        <f>IF(ISNA(VLOOKUP((ROW(D311)-11),'List of tables'!$A$4:$G$998,6,FALSE))," ",VLOOKUP((ROW(D311)-11),'List of tables'!$A$4:$G$998,6,FALSE))</f>
        <v>All usually resident schoolchildren in households</v>
      </c>
      <c r="E311" s="59">
        <f>IF(ISNA(VLOOKUP((ROW(E311)-11),'List of tables'!$A$4:$G$998,7,FALSE))," ",VLOOKUP((ROW(E311)-11),'List of tables'!$A$4:$G$998,7,FALSE))</f>
        <v>42944</v>
      </c>
      <c r="F311" s="28" t="str">
        <f t="shared" si="4"/>
        <v>Download file (ODS, 14 KB)</v>
      </c>
      <c r="H311" s="12" t="str">
        <f>IF(ISNA(VLOOKUP((ROW(H311)-11),'List of tables'!$A$4:$I$998,9,FALSE))," ",VLOOKUP((ROW(H311)-11),'List of tables'!$A$4:$I$998,9,FALSE))</f>
        <v>https://datavis.nisra.gov.uk/census/2011/census-2011-commissioned-table-ct0305ni.ods</v>
      </c>
      <c r="I311" s="12" t="str">
        <f>IF(ISNA(VLOOKUP((ROW(I311)-11),'List of tables'!$A$4:$I$998,8,FALSE))," ",VLOOKUP((ROW(I311)-11),'List of tables'!$A$4:$I$998,8,FALSE))</f>
        <v>Download file (ODS, 14 KB)</v>
      </c>
    </row>
    <row r="312" spans="1:9" ht="31" customHeight="1">
      <c r="A312" s="31" t="str">
        <f>IF(ISNA(VLOOKUP((ROW(A312)-11),'List of tables'!$A$4:$G$998,2,FALSE))," ",VLOOKUP((ROW(A312)-11),'List of tables'!$A$4:$G$998,2,FALSE))</f>
        <v>CT0306NI</v>
      </c>
      <c r="B312" s="10" t="str">
        <f>IF(ISNA(VLOOKUP((ROW(B312)-11),'List of tables'!$A$4:$G$998,3,FALSE))," ",VLOOKUP((ROW(B312)-11),'List of tables'!$A$4:$G$998,3,FALSE))</f>
        <v>Marital or Civil Partnership Status by Economic Activity</v>
      </c>
      <c r="C312" s="10" t="str">
        <f>IF(ISNA(VLOOKUP((ROW(C312)-11),'List of tables'!$A$4:$G$998,5,FALSE))," ",VLOOKUP((ROW(C312)-11),'List of tables'!$A$4:$G$998,5,FALSE))</f>
        <v>Northern Ireland</v>
      </c>
      <c r="D312" s="10" t="str">
        <f>IF(ISNA(VLOOKUP((ROW(D312)-11),'List of tables'!$A$4:$G$998,6,FALSE))," ",VLOOKUP((ROW(D312)-11),'List of tables'!$A$4:$G$998,6,FALSE))</f>
        <v>All usual residents aged 16 to 64</v>
      </c>
      <c r="E312" s="59">
        <f>IF(ISNA(VLOOKUP((ROW(E312)-11),'List of tables'!$A$4:$G$998,7,FALSE))," ",VLOOKUP((ROW(E312)-11),'List of tables'!$A$4:$G$998,7,FALSE))</f>
        <v>42908</v>
      </c>
      <c r="F312" s="28" t="str">
        <f t="shared" si="4"/>
        <v>Download file (ODS, 11 KB)</v>
      </c>
      <c r="H312" s="12" t="str">
        <f>IF(ISNA(VLOOKUP((ROW(H312)-11),'List of tables'!$A$4:$I$998,9,FALSE))," ",VLOOKUP((ROW(H312)-11),'List of tables'!$A$4:$I$998,9,FALSE))</f>
        <v>https://datavis.nisra.gov.uk/census/2011/census-2011-commissioned-table-ct0306ni.ods</v>
      </c>
      <c r="I312" s="12" t="str">
        <f>IF(ISNA(VLOOKUP((ROW(I312)-11),'List of tables'!$A$4:$I$998,8,FALSE))," ",VLOOKUP((ROW(I312)-11),'List of tables'!$A$4:$I$998,8,FALSE))</f>
        <v>Download file (ODS, 11 KB)</v>
      </c>
    </row>
    <row r="313" spans="1:9" ht="31" customHeight="1">
      <c r="A313" s="31" t="str">
        <f>IF(ISNA(VLOOKUP((ROW(A313)-11),'List of tables'!$A$4:$G$998,2,FALSE))," ",VLOOKUP((ROW(A313)-11),'List of tables'!$A$4:$G$998,2,FALSE))</f>
        <v>CT0307NI</v>
      </c>
      <c r="B313" s="10" t="str">
        <f>IF(ISNA(VLOOKUP((ROW(B313)-11),'List of tables'!$A$4:$G$998,3,FALSE))," ",VLOOKUP((ROW(B313)-11),'List of tables'!$A$4:$G$998,3,FALSE))</f>
        <v>Type of Long-Term Condition by Long-Term Health Problem or Disability by Age by Sex</v>
      </c>
      <c r="C313" s="10" t="str">
        <f>IF(ISNA(VLOOKUP((ROW(C313)-11),'List of tables'!$A$4:$G$998,5,FALSE))," ",VLOOKUP((ROW(C313)-11),'List of tables'!$A$4:$G$998,5,FALSE))</f>
        <v>Local Government District (2014)</v>
      </c>
      <c r="D313" s="10" t="str">
        <f>IF(ISNA(VLOOKUP((ROW(D313)-11),'List of tables'!$A$4:$G$998,6,FALSE))," ",VLOOKUP((ROW(D313)-11),'List of tables'!$A$4:$G$998,6,FALSE))</f>
        <v>All usual residents</v>
      </c>
      <c r="E313" s="59">
        <f>IF(ISNA(VLOOKUP((ROW(E313)-11),'List of tables'!$A$4:$G$998,7,FALSE))," ",VLOOKUP((ROW(E313)-11),'List of tables'!$A$4:$G$998,7,FALSE))</f>
        <v>42908</v>
      </c>
      <c r="F313" s="28" t="str">
        <f t="shared" si="4"/>
        <v>Download file (ODS, 109 KB)</v>
      </c>
      <c r="H313" s="12" t="str">
        <f>IF(ISNA(VLOOKUP((ROW(H313)-11),'List of tables'!$A$4:$I$998,9,FALSE))," ",VLOOKUP((ROW(H313)-11),'List of tables'!$A$4:$I$998,9,FALSE))</f>
        <v>https://datavis.nisra.gov.uk/census/2011/census-2011-commissioned-table-ct0307ni.ods</v>
      </c>
      <c r="I313" s="12" t="str">
        <f>IF(ISNA(VLOOKUP((ROW(I313)-11),'List of tables'!$A$4:$I$998,8,FALSE))," ",VLOOKUP((ROW(I313)-11),'List of tables'!$A$4:$I$998,8,FALSE))</f>
        <v>Download file (ODS, 109 KB)</v>
      </c>
    </row>
    <row r="314" spans="1:9" ht="31" customHeight="1">
      <c r="A314" s="31" t="str">
        <f>IF(ISNA(VLOOKUP((ROW(A314)-11),'List of tables'!$A$4:$G$998,2,FALSE))," ",VLOOKUP((ROW(A314)-11),'List of tables'!$A$4:$G$998,2,FALSE))</f>
        <v>CT0308NI</v>
      </c>
      <c r="B314" s="10" t="str">
        <f>IF(ISNA(VLOOKUP((ROW(B314)-11),'List of tables'!$A$4:$G$998,3,FALSE))," ",VLOOKUP((ROW(B314)-11),'List of tables'!$A$4:$G$998,3,FALSE))</f>
        <v>Age of HRP in Single Person Households</v>
      </c>
      <c r="C314" s="10" t="str">
        <f>IF(ISNA(VLOOKUP((ROW(C314)-11),'List of tables'!$A$4:$G$998,5,FALSE))," ",VLOOKUP((ROW(C314)-11),'List of tables'!$A$4:$G$998,5,FALSE))</f>
        <v>Northern Ireland</v>
      </c>
      <c r="D314" s="10" t="str">
        <f>IF(ISNA(VLOOKUP((ROW(D314)-11),'List of tables'!$A$4:$G$998,6,FALSE))," ",VLOOKUP((ROW(D314)-11),'List of tables'!$A$4:$G$998,6,FALSE))</f>
        <v>All single person households</v>
      </c>
      <c r="E314" s="59">
        <f>IF(ISNA(VLOOKUP((ROW(E314)-11),'List of tables'!$A$4:$G$998,7,FALSE))," ",VLOOKUP((ROW(E314)-11),'List of tables'!$A$4:$G$998,7,FALSE))</f>
        <v>42908</v>
      </c>
      <c r="F314" s="28" t="str">
        <f t="shared" si="4"/>
        <v>Download file (ODS, 9 KB)</v>
      </c>
      <c r="H314" s="12" t="str">
        <f>IF(ISNA(VLOOKUP((ROW(H314)-11),'List of tables'!$A$4:$I$998,9,FALSE))," ",VLOOKUP((ROW(H314)-11),'List of tables'!$A$4:$I$998,9,FALSE))</f>
        <v>https://datavis.nisra.gov.uk/census/2011/census-2011-commissioned-table-ct0308ni.ods</v>
      </c>
      <c r="I314" s="12" t="str">
        <f>IF(ISNA(VLOOKUP((ROW(I314)-11),'List of tables'!$A$4:$I$998,8,FALSE))," ",VLOOKUP((ROW(I314)-11),'List of tables'!$A$4:$I$998,8,FALSE))</f>
        <v>Download file (ODS, 9 KB)</v>
      </c>
    </row>
    <row r="315" spans="1:9" ht="31" customHeight="1">
      <c r="A315" s="31" t="str">
        <f>IF(ISNA(VLOOKUP((ROW(A315)-11),'List of tables'!$A$4:$G$998,2,FALSE))," ",VLOOKUP((ROW(A315)-11),'List of tables'!$A$4:$G$998,2,FALSE))</f>
        <v>CT0309NI</v>
      </c>
      <c r="B315" s="10" t="str">
        <f>IF(ISNA(VLOOKUP((ROW(B315)-11),'List of tables'!$A$4:$G$998,3,FALSE))," ",VLOOKUP((ROW(B315)-11),'List of tables'!$A$4:$G$998,3,FALSE))</f>
        <v>Economic Activity by Long-Term Health Problem or Disability</v>
      </c>
      <c r="C315" s="10" t="str">
        <f>IF(ISNA(VLOOKUP((ROW(C315)-11),'List of tables'!$A$4:$G$998,5,FALSE))," ",VLOOKUP((ROW(C315)-11),'List of tables'!$A$4:$G$998,5,FALSE))</f>
        <v>Local Government District (2014), Northern Ireland</v>
      </c>
      <c r="D315" s="10" t="str">
        <f>IF(ISNA(VLOOKUP((ROW(D315)-11),'List of tables'!$A$4:$G$998,6,FALSE))," ",VLOOKUP((ROW(D315)-11),'List of tables'!$A$4:$G$998,6,FALSE))</f>
        <v>All usual residents aged 16 to 74</v>
      </c>
      <c r="E315" s="59">
        <f>IF(ISNA(VLOOKUP((ROW(E315)-11),'List of tables'!$A$4:$G$998,7,FALSE))," ",VLOOKUP((ROW(E315)-11),'List of tables'!$A$4:$G$998,7,FALSE))</f>
        <v>42908</v>
      </c>
      <c r="F315" s="28" t="str">
        <f t="shared" si="4"/>
        <v>Download file (ODS, 19 KB)</v>
      </c>
      <c r="H315" s="12" t="str">
        <f>IF(ISNA(VLOOKUP((ROW(H315)-11),'List of tables'!$A$4:$I$998,9,FALSE))," ",VLOOKUP((ROW(H315)-11),'List of tables'!$A$4:$I$998,9,FALSE))</f>
        <v>https://datavis.nisra.gov.uk/census/2011/census-2011-commissioned-table-ct0309ni.ods</v>
      </c>
      <c r="I315" s="12" t="str">
        <f>IF(ISNA(VLOOKUP((ROW(I315)-11),'List of tables'!$A$4:$I$998,8,FALSE))," ",VLOOKUP((ROW(I315)-11),'List of tables'!$A$4:$I$998,8,FALSE))</f>
        <v>Download file (ODS, 19 KB)</v>
      </c>
    </row>
    <row r="316" spans="1:9" ht="31" customHeight="1">
      <c r="A316" s="31" t="str">
        <f>IF(ISNA(VLOOKUP((ROW(A316)-11),'List of tables'!$A$4:$G$998,2,FALSE))," ",VLOOKUP((ROW(A316)-11),'List of tables'!$A$4:$G$998,2,FALSE))</f>
        <v>CT0310NI</v>
      </c>
      <c r="B316" s="10" t="str">
        <f>IF(ISNA(VLOOKUP((ROW(B316)-11),'List of tables'!$A$4:$G$998,3,FALSE))," ",VLOOKUP((ROW(B316)-11),'List of tables'!$A$4:$G$998,3,FALSE))</f>
        <v>Economic Activity by Age</v>
      </c>
      <c r="C316" s="10" t="str">
        <f>IF(ISNA(VLOOKUP((ROW(C316)-11),'List of tables'!$A$4:$G$998,5,FALSE))," ",VLOOKUP((ROW(C316)-11),'List of tables'!$A$4:$G$998,5,FALSE))</f>
        <v>Local Government District (2014), Northern Ireland</v>
      </c>
      <c r="D316" s="10" t="str">
        <f>IF(ISNA(VLOOKUP((ROW(D316)-11),'List of tables'!$A$4:$G$998,6,FALSE))," ",VLOOKUP((ROW(D316)-11),'List of tables'!$A$4:$G$998,6,FALSE))</f>
        <v>All usual residents aged 16 to 74</v>
      </c>
      <c r="E316" s="59">
        <f>IF(ISNA(VLOOKUP((ROW(E316)-11),'List of tables'!$A$4:$G$998,7,FALSE))," ",VLOOKUP((ROW(E316)-11),'List of tables'!$A$4:$G$998,7,FALSE))</f>
        <v>42908</v>
      </c>
      <c r="F316" s="28" t="str">
        <f t="shared" si="4"/>
        <v>Download file (ODS, 32 KB)</v>
      </c>
      <c r="H316" s="12" t="str">
        <f>IF(ISNA(VLOOKUP((ROW(H316)-11),'List of tables'!$A$4:$I$998,9,FALSE))," ",VLOOKUP((ROW(H316)-11),'List of tables'!$A$4:$I$998,9,FALSE))</f>
        <v>https://datavis.nisra.gov.uk/census/2011/census-2011-commissioned-table-ct0310ni.ods</v>
      </c>
      <c r="I316" s="12" t="str">
        <f>IF(ISNA(VLOOKUP((ROW(I316)-11),'List of tables'!$A$4:$I$998,8,FALSE))," ",VLOOKUP((ROW(I316)-11),'List of tables'!$A$4:$I$998,8,FALSE))</f>
        <v>Download file (ODS, 32 KB)</v>
      </c>
    </row>
    <row r="317" spans="1:9" ht="31" customHeight="1">
      <c r="A317" s="31" t="str">
        <f>IF(ISNA(VLOOKUP((ROW(A317)-11),'List of tables'!$A$4:$G$998,2,FALSE))," ",VLOOKUP((ROW(A317)-11),'List of tables'!$A$4:$G$998,2,FALSE))</f>
        <v>CT0311NI</v>
      </c>
      <c r="B317" s="10" t="str">
        <f>IF(ISNA(VLOOKUP((ROW(B317)-11),'List of tables'!$A$4:$G$998,3,FALSE))," ",VLOOKUP((ROW(B317)-11),'List of tables'!$A$4:$G$998,3,FALSE))</f>
        <v>Economic Activity by Provision of Unpaid Care</v>
      </c>
      <c r="C317" s="10" t="str">
        <f>IF(ISNA(VLOOKUP((ROW(C317)-11),'List of tables'!$A$4:$G$998,5,FALSE))," ",VLOOKUP((ROW(C317)-11),'List of tables'!$A$4:$G$998,5,FALSE))</f>
        <v>Local Government District (2014), Northern Ireland</v>
      </c>
      <c r="D317" s="10" t="str">
        <f>IF(ISNA(VLOOKUP((ROW(D317)-11),'List of tables'!$A$4:$G$998,6,FALSE))," ",VLOOKUP((ROW(D317)-11),'List of tables'!$A$4:$G$998,6,FALSE))</f>
        <v>All usual residents aged 16 to 74</v>
      </c>
      <c r="E317" s="59">
        <f>IF(ISNA(VLOOKUP((ROW(E317)-11),'List of tables'!$A$4:$G$998,7,FALSE))," ",VLOOKUP((ROW(E317)-11),'List of tables'!$A$4:$G$998,7,FALSE))</f>
        <v>42908</v>
      </c>
      <c r="F317" s="28" t="str">
        <f t="shared" si="4"/>
        <v>Download file (ODS, 21 KB)</v>
      </c>
      <c r="H317" s="12" t="str">
        <f>IF(ISNA(VLOOKUP((ROW(H317)-11),'List of tables'!$A$4:$I$998,9,FALSE))," ",VLOOKUP((ROW(H317)-11),'List of tables'!$A$4:$I$998,9,FALSE))</f>
        <v>https://datavis.nisra.gov.uk/census/2011/census-2011-commissioned-table-ct0311ni.ods</v>
      </c>
      <c r="I317" s="12" t="str">
        <f>IF(ISNA(VLOOKUP((ROW(I317)-11),'List of tables'!$A$4:$I$998,8,FALSE))," ",VLOOKUP((ROW(I317)-11),'List of tables'!$A$4:$I$998,8,FALSE))</f>
        <v>Download file (ODS, 21 KB)</v>
      </c>
    </row>
    <row r="318" spans="1:9" ht="31" customHeight="1">
      <c r="A318" s="31" t="str">
        <f>IF(ISNA(VLOOKUP((ROW(A318)-11),'List of tables'!$A$4:$G$998,2,FALSE))," ",VLOOKUP((ROW(A318)-11),'List of tables'!$A$4:$G$998,2,FALSE))</f>
        <v>CT0312NI</v>
      </c>
      <c r="B318" s="10" t="str">
        <f>IF(ISNA(VLOOKUP((ROW(B318)-11),'List of tables'!$A$4:$G$998,3,FALSE))," ",VLOOKUP((ROW(B318)-11),'List of tables'!$A$4:$G$998,3,FALSE))</f>
        <v>Economic Activity (Full-Time Students)</v>
      </c>
      <c r="C318" s="10" t="str">
        <f>IF(ISNA(VLOOKUP((ROW(C318)-11),'List of tables'!$A$4:$G$998,5,FALSE))," ",VLOOKUP((ROW(C318)-11),'List of tables'!$A$4:$G$998,5,FALSE))</f>
        <v>Local Government District (2014), Northern Ireland</v>
      </c>
      <c r="D318" s="10" t="str">
        <f>IF(ISNA(VLOOKUP((ROW(D318)-11),'List of tables'!$A$4:$G$998,6,FALSE))," ",VLOOKUP((ROW(D318)-11),'List of tables'!$A$4:$G$998,6,FALSE))</f>
        <v>All full-time students and schoolchildren aged 16 and over at their term-time address</v>
      </c>
      <c r="E318" s="59">
        <f>IF(ISNA(VLOOKUP((ROW(E318)-11),'List of tables'!$A$4:$G$998,7,FALSE))," ",VLOOKUP((ROW(E318)-11),'List of tables'!$A$4:$G$998,7,FALSE))</f>
        <v>42908</v>
      </c>
      <c r="F318" s="28" t="str">
        <f t="shared" si="4"/>
        <v>Download file (ODS, 11 KB)</v>
      </c>
      <c r="H318" s="12" t="str">
        <f>IF(ISNA(VLOOKUP((ROW(H318)-11),'List of tables'!$A$4:$I$998,9,FALSE))," ",VLOOKUP((ROW(H318)-11),'List of tables'!$A$4:$I$998,9,FALSE))</f>
        <v>https://datavis.nisra.gov.uk/census/2011/census-2011-commissioned-table-ct0312ni.ods</v>
      </c>
      <c r="I318" s="12" t="str">
        <f>IF(ISNA(VLOOKUP((ROW(I318)-11),'List of tables'!$A$4:$I$998,8,FALSE))," ",VLOOKUP((ROW(I318)-11),'List of tables'!$A$4:$I$998,8,FALSE))</f>
        <v>Download file (ODS, 11 KB)</v>
      </c>
    </row>
    <row r="319" spans="1:9" ht="31" customHeight="1">
      <c r="A319" s="31" t="str">
        <f>IF(ISNA(VLOOKUP((ROW(A319)-11),'List of tables'!$A$4:$G$998,2,FALSE))," ",VLOOKUP((ROW(A319)-11),'List of tables'!$A$4:$G$998,2,FALSE))</f>
        <v>CT0313NI</v>
      </c>
      <c r="B319" s="10" t="str">
        <f>IF(ISNA(VLOOKUP((ROW(B319)-11),'List of tables'!$A$4:$G$998,3,FALSE))," ",VLOOKUP((ROW(B319)-11),'List of tables'!$A$4:$G$998,3,FALSE))</f>
        <v>General Health by Long-Term Health Problem or Disability</v>
      </c>
      <c r="C319" s="10" t="str">
        <f>IF(ISNA(VLOOKUP((ROW(C319)-11),'List of tables'!$A$4:$G$998,5,FALSE))," ",VLOOKUP((ROW(C319)-11),'List of tables'!$A$4:$G$998,5,FALSE))</f>
        <v>Local Government District (2014), Northern Ireland</v>
      </c>
      <c r="D319" s="10" t="str">
        <f>IF(ISNA(VLOOKUP((ROW(D319)-11),'List of tables'!$A$4:$G$998,6,FALSE))," ",VLOOKUP((ROW(D319)-11),'List of tables'!$A$4:$G$998,6,FALSE))</f>
        <v>All usual residents</v>
      </c>
      <c r="E319" s="59">
        <f>IF(ISNA(VLOOKUP((ROW(E319)-11),'List of tables'!$A$4:$G$998,7,FALSE))," ",VLOOKUP((ROW(E319)-11),'List of tables'!$A$4:$G$998,7,FALSE))</f>
        <v>42908</v>
      </c>
      <c r="F319" s="28" t="str">
        <f t="shared" si="4"/>
        <v>Download file (ODS, 15 KB)</v>
      </c>
      <c r="H319" s="12" t="str">
        <f>IF(ISNA(VLOOKUP((ROW(H319)-11),'List of tables'!$A$4:$I$998,9,FALSE))," ",VLOOKUP((ROW(H319)-11),'List of tables'!$A$4:$I$998,9,FALSE))</f>
        <v>https://datavis.nisra.gov.uk/census/2011/census-2011-commissioned-table-ct0313ni.ods</v>
      </c>
      <c r="I319" s="12" t="str">
        <f>IF(ISNA(VLOOKUP((ROW(I319)-11),'List of tables'!$A$4:$I$998,8,FALSE))," ",VLOOKUP((ROW(I319)-11),'List of tables'!$A$4:$I$998,8,FALSE))</f>
        <v>Download file (ODS, 15 KB)</v>
      </c>
    </row>
    <row r="320" spans="1:9" ht="31" customHeight="1">
      <c r="A320" s="31" t="str">
        <f>IF(ISNA(VLOOKUP((ROW(A320)-11),'List of tables'!$A$4:$G$998,2,FALSE))," ",VLOOKUP((ROW(A320)-11),'List of tables'!$A$4:$G$998,2,FALSE))</f>
        <v>CT0314NI</v>
      </c>
      <c r="B320" s="10" t="str">
        <f>IF(ISNA(VLOOKUP((ROW(B320)-11),'List of tables'!$A$4:$G$998,3,FALSE))," ",VLOOKUP((ROW(B320)-11),'List of tables'!$A$4:$G$998,3,FALSE))</f>
        <v>General Health by Provision of Unpaid Care</v>
      </c>
      <c r="C320" s="10" t="str">
        <f>IF(ISNA(VLOOKUP((ROW(C320)-11),'List of tables'!$A$4:$G$998,5,FALSE))," ",VLOOKUP((ROW(C320)-11),'List of tables'!$A$4:$G$998,5,FALSE))</f>
        <v>Local Government District (2014), Northern Ireland</v>
      </c>
      <c r="D320" s="10" t="str">
        <f>IF(ISNA(VLOOKUP((ROW(D320)-11),'List of tables'!$A$4:$G$998,6,FALSE))," ",VLOOKUP((ROW(D320)-11),'List of tables'!$A$4:$G$998,6,FALSE))</f>
        <v>All usual residents</v>
      </c>
      <c r="E320" s="59">
        <f>IF(ISNA(VLOOKUP((ROW(E320)-11),'List of tables'!$A$4:$G$998,7,FALSE))," ",VLOOKUP((ROW(E320)-11),'List of tables'!$A$4:$G$998,7,FALSE))</f>
        <v>42908</v>
      </c>
      <c r="F320" s="28" t="str">
        <f t="shared" si="4"/>
        <v>Download file (ODS, 15 KB)</v>
      </c>
      <c r="H320" s="12" t="str">
        <f>IF(ISNA(VLOOKUP((ROW(H320)-11),'List of tables'!$A$4:$I$998,9,FALSE))," ",VLOOKUP((ROW(H320)-11),'List of tables'!$A$4:$I$998,9,FALSE))</f>
        <v>https://datavis.nisra.gov.uk/census/2011/census-2011-commissioned-table-ct0314ni.ods</v>
      </c>
      <c r="I320" s="12" t="str">
        <f>IF(ISNA(VLOOKUP((ROW(I320)-11),'List of tables'!$A$4:$I$998,8,FALSE))," ",VLOOKUP((ROW(I320)-11),'List of tables'!$A$4:$I$998,8,FALSE))</f>
        <v>Download file (ODS, 15 KB)</v>
      </c>
    </row>
    <row r="321" spans="1:9" ht="31" customHeight="1">
      <c r="A321" s="31" t="str">
        <f>IF(ISNA(VLOOKUP((ROW(A321)-11),'List of tables'!$A$4:$G$998,2,FALSE))," ",VLOOKUP((ROW(A321)-11),'List of tables'!$A$4:$G$998,2,FALSE))</f>
        <v>CT0315NI</v>
      </c>
      <c r="B321" s="10" t="str">
        <f>IF(ISNA(VLOOKUP((ROW(B321)-11),'List of tables'!$A$4:$G$998,3,FALSE))," ",VLOOKUP((ROW(B321)-11),'List of tables'!$A$4:$G$998,3,FALSE))</f>
        <v>General Health (Full-Time Students)</v>
      </c>
      <c r="C321" s="10" t="str">
        <f>IF(ISNA(VLOOKUP((ROW(C321)-11),'List of tables'!$A$4:$G$998,5,FALSE))," ",VLOOKUP((ROW(C321)-11),'List of tables'!$A$4:$G$998,5,FALSE))</f>
        <v>Local Government District (2014), Northern Ireland</v>
      </c>
      <c r="D321" s="10" t="str">
        <f>IF(ISNA(VLOOKUP((ROW(D321)-11),'List of tables'!$A$4:$G$998,6,FALSE))," ",VLOOKUP((ROW(D321)-11),'List of tables'!$A$4:$G$998,6,FALSE))</f>
        <v>All full-time students and schoolchildren aged 16 and over at their term-time address</v>
      </c>
      <c r="E321" s="59">
        <f>IF(ISNA(VLOOKUP((ROW(E321)-11),'List of tables'!$A$4:$G$998,7,FALSE))," ",VLOOKUP((ROW(E321)-11),'List of tables'!$A$4:$G$998,7,FALSE))</f>
        <v>42908</v>
      </c>
      <c r="F321" s="28" t="str">
        <f t="shared" si="4"/>
        <v>Download file (ODS, 11 KB)</v>
      </c>
      <c r="H321" s="12" t="str">
        <f>IF(ISNA(VLOOKUP((ROW(H321)-11),'List of tables'!$A$4:$I$998,9,FALSE))," ",VLOOKUP((ROW(H321)-11),'List of tables'!$A$4:$I$998,9,FALSE))</f>
        <v>https://datavis.nisra.gov.uk/census/2011/census-2011-commissioned-table-ct0315ni.ods</v>
      </c>
      <c r="I321" s="12" t="str">
        <f>IF(ISNA(VLOOKUP((ROW(I321)-11),'List of tables'!$A$4:$I$998,8,FALSE))," ",VLOOKUP((ROW(I321)-11),'List of tables'!$A$4:$I$998,8,FALSE))</f>
        <v>Download file (ODS, 11 KB)</v>
      </c>
    </row>
    <row r="322" spans="1:9" ht="46.5">
      <c r="A322" s="31" t="str">
        <f>IF(ISNA(VLOOKUP((ROW(A322)-11),'List of tables'!$A$4:$G$998,2,FALSE))," ",VLOOKUP((ROW(A322)-11),'List of tables'!$A$4:$G$998,2,FALSE))</f>
        <v>CT0316NI</v>
      </c>
      <c r="B322" s="10" t="str">
        <f>IF(ISNA(VLOOKUP((ROW(B322)-11),'List of tables'!$A$4:$G$998,3,FALSE))," ",VLOOKUP((ROW(B322)-11),'List of tables'!$A$4:$G$998,3,FALSE))</f>
        <v>Method of Travel to Work by Employment Status</v>
      </c>
      <c r="C322" s="10" t="str">
        <f>IF(ISNA(VLOOKUP((ROW(C322)-11),'List of tables'!$A$4:$G$998,5,FALSE))," ",VLOOKUP((ROW(C322)-11),'List of tables'!$A$4:$G$998,5,FALSE))</f>
        <v>Local Government District, Local Government District (2014), Northern Ireland</v>
      </c>
      <c r="D322" s="10" t="str">
        <f>IF(ISNA(VLOOKUP((ROW(D322)-11),'List of tables'!$A$4:$G$998,6,FALSE))," ",VLOOKUP((ROW(D322)-11),'List of tables'!$A$4:$G$998,6,FALSE))</f>
        <v>All usual residents aged 16 to 74 (excluding students) in employment and currently working</v>
      </c>
      <c r="E322" s="59">
        <f>IF(ISNA(VLOOKUP((ROW(E322)-11),'List of tables'!$A$4:$G$998,7,FALSE))," ",VLOOKUP((ROW(E322)-11),'List of tables'!$A$4:$G$998,7,FALSE))</f>
        <v>42908</v>
      </c>
      <c r="F322" s="28" t="str">
        <f t="shared" si="4"/>
        <v>Download file (ODS, 30 KB)</v>
      </c>
      <c r="H322" s="12" t="str">
        <f>IF(ISNA(VLOOKUP((ROW(H322)-11),'List of tables'!$A$4:$I$998,9,FALSE))," ",VLOOKUP((ROW(H322)-11),'List of tables'!$A$4:$I$998,9,FALSE))</f>
        <v>https://datavis.nisra.gov.uk/census/2011/census-2011-commissioned-table-ct0316ni.ods</v>
      </c>
      <c r="I322" s="12" t="str">
        <f>IF(ISNA(VLOOKUP((ROW(I322)-11),'List of tables'!$A$4:$I$998,8,FALSE))," ",VLOOKUP((ROW(I322)-11),'List of tables'!$A$4:$I$998,8,FALSE))</f>
        <v>Download file (ODS, 30 KB)</v>
      </c>
    </row>
    <row r="323" spans="1:9" ht="31" customHeight="1">
      <c r="A323" s="31" t="str">
        <f>IF(ISNA(VLOOKUP((ROW(A323)-11),'List of tables'!$A$4:$G$998,2,FALSE))," ",VLOOKUP((ROW(A323)-11),'List of tables'!$A$4:$G$998,2,FALSE))</f>
        <v>CT0318NI</v>
      </c>
      <c r="B323" s="10" t="str">
        <f>IF(ISNA(VLOOKUP((ROW(B323)-11),'List of tables'!$A$4:$G$998,3,FALSE))," ",VLOOKUP((ROW(B323)-11),'List of tables'!$A$4:$G$998,3,FALSE))</f>
        <v>Economic Activity by Single Year of Age</v>
      </c>
      <c r="C323" s="10" t="str">
        <f>IF(ISNA(VLOOKUP((ROW(C323)-11),'List of tables'!$A$4:$G$998,5,FALSE))," ",VLOOKUP((ROW(C323)-11),'List of tables'!$A$4:$G$998,5,FALSE))</f>
        <v>Local Government District (2014)</v>
      </c>
      <c r="D323" s="10" t="str">
        <f>IF(ISNA(VLOOKUP((ROW(D323)-11),'List of tables'!$A$4:$G$998,6,FALSE))," ",VLOOKUP((ROW(D323)-11),'List of tables'!$A$4:$G$998,6,FALSE))</f>
        <v>All usual residents aged 16 to 74</v>
      </c>
      <c r="E323" s="59">
        <f>IF(ISNA(VLOOKUP((ROW(E323)-11),'List of tables'!$A$4:$G$998,7,FALSE))," ",VLOOKUP((ROW(E323)-11),'List of tables'!$A$4:$G$998,7,FALSE))</f>
        <v>42908</v>
      </c>
      <c r="F323" s="28" t="str">
        <f t="shared" si="4"/>
        <v>Download file (ODS, 56 KB)</v>
      </c>
      <c r="H323" s="12" t="str">
        <f>IF(ISNA(VLOOKUP((ROW(H323)-11),'List of tables'!$A$4:$I$998,9,FALSE))," ",VLOOKUP((ROW(H323)-11),'List of tables'!$A$4:$I$998,9,FALSE))</f>
        <v>https://datavis.nisra.gov.uk/census/2011/census-2011-commissioned-table-ct0318ni.ods</v>
      </c>
      <c r="I323" s="12" t="str">
        <f>IF(ISNA(VLOOKUP((ROW(I323)-11),'List of tables'!$A$4:$I$998,8,FALSE))," ",VLOOKUP((ROW(I323)-11),'List of tables'!$A$4:$I$998,8,FALSE))</f>
        <v>Download file (ODS, 56 KB)</v>
      </c>
    </row>
    <row r="324" spans="1:9" ht="31" customHeight="1">
      <c r="A324" s="31" t="str">
        <f>IF(ISNA(VLOOKUP((ROW(A324)-11),'List of tables'!$A$4:$G$998,2,FALSE))," ",VLOOKUP((ROW(A324)-11),'List of tables'!$A$4:$G$998,2,FALSE))</f>
        <v>CT0319NI</v>
      </c>
      <c r="B324" s="10" t="str">
        <f>IF(ISNA(VLOOKUP((ROW(B324)-11),'List of tables'!$A$4:$G$998,3,FALSE))," ",VLOOKUP((ROW(B324)-11),'List of tables'!$A$4:$G$998,3,FALSE))</f>
        <v>Highest Level of Qualification by Long-Term Health Problem or Disability</v>
      </c>
      <c r="C324" s="10" t="str">
        <f>IF(ISNA(VLOOKUP((ROW(C324)-11),'List of tables'!$A$4:$G$998,5,FALSE))," ",VLOOKUP((ROW(C324)-11),'List of tables'!$A$4:$G$998,5,FALSE))</f>
        <v>Local Government District (2014), Northern Ireland</v>
      </c>
      <c r="D324" s="10" t="str">
        <f>IF(ISNA(VLOOKUP((ROW(D324)-11),'List of tables'!$A$4:$G$998,6,FALSE))," ",VLOOKUP((ROW(D324)-11),'List of tables'!$A$4:$G$998,6,FALSE))</f>
        <v>All usual residents aged 16 and over</v>
      </c>
      <c r="E324" s="59">
        <f>IF(ISNA(VLOOKUP((ROW(E324)-11),'List of tables'!$A$4:$G$998,7,FALSE))," ",VLOOKUP((ROW(E324)-11),'List of tables'!$A$4:$G$998,7,FALSE))</f>
        <v>42908</v>
      </c>
      <c r="F324" s="28" t="str">
        <f t="shared" si="4"/>
        <v>Download file (ODS, 16 KB)</v>
      </c>
      <c r="H324" s="12" t="str">
        <f>IF(ISNA(VLOOKUP((ROW(H324)-11),'List of tables'!$A$4:$I$998,9,FALSE))," ",VLOOKUP((ROW(H324)-11),'List of tables'!$A$4:$I$998,9,FALSE))</f>
        <v>https://datavis.nisra.gov.uk/census/2011/census-2011-commissioned-table-ct0319ni.ods</v>
      </c>
      <c r="I324" s="12" t="str">
        <f>IF(ISNA(VLOOKUP((ROW(I324)-11),'List of tables'!$A$4:$I$998,8,FALSE))," ",VLOOKUP((ROW(I324)-11),'List of tables'!$A$4:$I$998,8,FALSE))</f>
        <v>Download file (ODS, 16 KB)</v>
      </c>
    </row>
    <row r="325" spans="1:9" ht="31" customHeight="1">
      <c r="A325" s="31" t="str">
        <f>IF(ISNA(VLOOKUP((ROW(A325)-11),'List of tables'!$A$4:$G$998,2,FALSE))," ",VLOOKUP((ROW(A325)-11),'List of tables'!$A$4:$G$998,2,FALSE))</f>
        <v>CT0320NI</v>
      </c>
      <c r="B325" s="10" t="str">
        <f>IF(ISNA(VLOOKUP((ROW(B325)-11),'List of tables'!$A$4:$G$998,3,FALSE))," ",VLOOKUP((ROW(B325)-11),'List of tables'!$A$4:$G$998,3,FALSE))</f>
        <v>Highest Level of Qualification by Dependent Children</v>
      </c>
      <c r="C325" s="10" t="str">
        <f>IF(ISNA(VLOOKUP((ROW(C325)-11),'List of tables'!$A$4:$G$998,5,FALSE))," ",VLOOKUP((ROW(C325)-11),'List of tables'!$A$4:$G$998,5,FALSE))</f>
        <v>Local Government District (2014), Northern Ireland</v>
      </c>
      <c r="D325" s="10" t="str">
        <f>IF(ISNA(VLOOKUP((ROW(D325)-11),'List of tables'!$A$4:$G$998,6,FALSE))," ",VLOOKUP((ROW(D325)-11),'List of tables'!$A$4:$G$998,6,FALSE))</f>
        <v>All usual residents in households aged 16 and over</v>
      </c>
      <c r="E325" s="59">
        <f>IF(ISNA(VLOOKUP((ROW(E325)-11),'List of tables'!$A$4:$G$998,7,FALSE))," ",VLOOKUP((ROW(E325)-11),'List of tables'!$A$4:$G$998,7,FALSE))</f>
        <v>42908</v>
      </c>
      <c r="F325" s="28" t="str">
        <f t="shared" si="4"/>
        <v>Download file (ODS, 16 KB)</v>
      </c>
      <c r="H325" s="12" t="str">
        <f>IF(ISNA(VLOOKUP((ROW(H325)-11),'List of tables'!$A$4:$I$998,9,FALSE))," ",VLOOKUP((ROW(H325)-11),'List of tables'!$A$4:$I$998,9,FALSE))</f>
        <v>https://datavis.nisra.gov.uk/census/2011/census-2011-commissioned-table-ct0320ni.ods</v>
      </c>
      <c r="I325" s="12" t="str">
        <f>IF(ISNA(VLOOKUP((ROW(I325)-11),'List of tables'!$A$4:$I$998,8,FALSE))," ",VLOOKUP((ROW(I325)-11),'List of tables'!$A$4:$I$998,8,FALSE))</f>
        <v>Download file (ODS, 16 KB)</v>
      </c>
    </row>
    <row r="326" spans="1:9" ht="31" customHeight="1">
      <c r="A326" s="31" t="str">
        <f>IF(ISNA(VLOOKUP((ROW(A326)-11),'List of tables'!$A$4:$G$998,2,FALSE))," ",VLOOKUP((ROW(A326)-11),'List of tables'!$A$4:$G$998,2,FALSE))</f>
        <v>CT0321NI</v>
      </c>
      <c r="B326" s="10" t="str">
        <f>IF(ISNA(VLOOKUP((ROW(B326)-11),'List of tables'!$A$4:$G$998,3,FALSE))," ",VLOOKUP((ROW(B326)-11),'List of tables'!$A$4:$G$998,3,FALSE))</f>
        <v>Family Status by Occupation</v>
      </c>
      <c r="C326" s="10" t="str">
        <f>IF(ISNA(VLOOKUP((ROW(C326)-11),'List of tables'!$A$4:$G$998,5,FALSE))," ",VLOOKUP((ROW(C326)-11),'List of tables'!$A$4:$G$998,5,FALSE))</f>
        <v>Northern Ireland</v>
      </c>
      <c r="D326" s="10" t="str">
        <f>IF(ISNA(VLOOKUP((ROW(D326)-11),'List of tables'!$A$4:$G$998,6,FALSE))," ",VLOOKUP((ROW(D326)-11),'List of tables'!$A$4:$G$998,6,FALSE))</f>
        <v>All usual residents in households aged 18 to 49</v>
      </c>
      <c r="E326" s="59">
        <f>IF(ISNA(VLOOKUP((ROW(E326)-11),'List of tables'!$A$4:$G$998,7,FALSE))," ",VLOOKUP((ROW(E326)-11),'List of tables'!$A$4:$G$998,7,FALSE))</f>
        <v>42908</v>
      </c>
      <c r="F326" s="28" t="str">
        <f t="shared" si="4"/>
        <v>Download file (ODS, 11 KB)</v>
      </c>
      <c r="H326" s="12" t="str">
        <f>IF(ISNA(VLOOKUP((ROW(H326)-11),'List of tables'!$A$4:$I$998,9,FALSE))," ",VLOOKUP((ROW(H326)-11),'List of tables'!$A$4:$I$998,9,FALSE))</f>
        <v>https://datavis.nisra.gov.uk/census/2011/census-2011-commissioned-table-ct0321ni.ods</v>
      </c>
      <c r="I326" s="12" t="str">
        <f>IF(ISNA(VLOOKUP((ROW(I326)-11),'List of tables'!$A$4:$I$998,8,FALSE))," ",VLOOKUP((ROW(I326)-11),'List of tables'!$A$4:$I$998,8,FALSE))</f>
        <v>Download file (ODS, 11 KB)</v>
      </c>
    </row>
    <row r="327" spans="1:9" ht="31" customHeight="1">
      <c r="A327" s="31" t="str">
        <f>IF(ISNA(VLOOKUP((ROW(A327)-11),'List of tables'!$A$4:$G$998,2,FALSE))," ",VLOOKUP((ROW(A327)-11),'List of tables'!$A$4:$G$998,2,FALSE))</f>
        <v>CT0322NI</v>
      </c>
      <c r="B327" s="10" t="str">
        <f>IF(ISNA(VLOOKUP((ROW(B327)-11),'List of tables'!$A$4:$G$998,3,FALSE))," ",VLOOKUP((ROW(B327)-11),'List of tables'!$A$4:$G$998,3,FALSE))</f>
        <v>Parent Status by Occupation</v>
      </c>
      <c r="C327" s="10" t="str">
        <f>IF(ISNA(VLOOKUP((ROW(C327)-11),'List of tables'!$A$4:$G$998,5,FALSE))," ",VLOOKUP((ROW(C327)-11),'List of tables'!$A$4:$G$998,5,FALSE))</f>
        <v>Northern Ireland</v>
      </c>
      <c r="D327" s="10" t="str">
        <f>IF(ISNA(VLOOKUP((ROW(D327)-11),'List of tables'!$A$4:$G$998,6,FALSE))," ",VLOOKUP((ROW(D327)-11),'List of tables'!$A$4:$G$998,6,FALSE))</f>
        <v>All parents aged 18 to 49</v>
      </c>
      <c r="E327" s="59">
        <f>IF(ISNA(VLOOKUP((ROW(E327)-11),'List of tables'!$A$4:$G$998,7,FALSE))," ",VLOOKUP((ROW(E327)-11),'List of tables'!$A$4:$G$998,7,FALSE))</f>
        <v>42908</v>
      </c>
      <c r="F327" s="28" t="str">
        <f t="shared" si="4"/>
        <v>Download file (ODS, 10 KB)</v>
      </c>
      <c r="H327" s="12" t="str">
        <f>IF(ISNA(VLOOKUP((ROW(H327)-11),'List of tables'!$A$4:$I$998,9,FALSE))," ",VLOOKUP((ROW(H327)-11),'List of tables'!$A$4:$I$998,9,FALSE))</f>
        <v>https://datavis.nisra.gov.uk/census/2011/census-2011-commissioned-table-ct0322ni.ods</v>
      </c>
      <c r="I327" s="12" t="str">
        <f>IF(ISNA(VLOOKUP((ROW(I327)-11),'List of tables'!$A$4:$I$998,8,FALSE))," ",VLOOKUP((ROW(I327)-11),'List of tables'!$A$4:$I$998,8,FALSE))</f>
        <v>Download file (ODS, 10 KB)</v>
      </c>
    </row>
    <row r="328" spans="1:9" ht="31" customHeight="1">
      <c r="A328" s="31" t="str">
        <f>IF(ISNA(VLOOKUP((ROW(A328)-11),'List of tables'!$A$4:$G$998,2,FALSE))," ",VLOOKUP((ROW(A328)-11),'List of tables'!$A$4:$G$998,2,FALSE))</f>
        <v>CT0323NI</v>
      </c>
      <c r="B328" s="10" t="str">
        <f>IF(ISNA(VLOOKUP((ROW(B328)-11),'List of tables'!$A$4:$G$998,3,FALSE))," ",VLOOKUP((ROW(B328)-11),'List of tables'!$A$4:$G$998,3,FALSE))</f>
        <v>Irish Language Skills (Spoken Irish) by Single Year of Age</v>
      </c>
      <c r="C328" s="10" t="str">
        <f>IF(ISNA(VLOOKUP((ROW(C328)-11),'List of tables'!$A$4:$G$998,5,FALSE))," ",VLOOKUP((ROW(C328)-11),'List of tables'!$A$4:$G$998,5,FALSE))</f>
        <v>Northern Ireland</v>
      </c>
      <c r="D328" s="10" t="str">
        <f>IF(ISNA(VLOOKUP((ROW(D328)-11),'List of tables'!$A$4:$G$998,6,FALSE))," ",VLOOKUP((ROW(D328)-11),'List of tables'!$A$4:$G$998,6,FALSE))</f>
        <v>All usual residents aged 3 and over</v>
      </c>
      <c r="E328" s="59">
        <f>IF(ISNA(VLOOKUP((ROW(E328)-11),'List of tables'!$A$4:$G$998,7,FALSE))," ",VLOOKUP((ROW(E328)-11),'List of tables'!$A$4:$G$998,7,FALSE))</f>
        <v>42908</v>
      </c>
      <c r="F328" s="28" t="str">
        <f t="shared" si="4"/>
        <v>Download file (ODS, 14 KB)</v>
      </c>
      <c r="H328" s="12" t="str">
        <f>IF(ISNA(VLOOKUP((ROW(H328)-11),'List of tables'!$A$4:$I$998,9,FALSE))," ",VLOOKUP((ROW(H328)-11),'List of tables'!$A$4:$I$998,9,FALSE))</f>
        <v>https://datavis.nisra.gov.uk/census/2011/census-2011-commissioned-table-ct0323ni.ods</v>
      </c>
      <c r="I328" s="12" t="str">
        <f>IF(ISNA(VLOOKUP((ROW(I328)-11),'List of tables'!$A$4:$I$998,8,FALSE))," ",VLOOKUP((ROW(I328)-11),'List of tables'!$A$4:$I$998,8,FALSE))</f>
        <v>Download file (ODS, 14 KB)</v>
      </c>
    </row>
    <row r="329" spans="1:9" ht="31" customHeight="1">
      <c r="A329" s="31" t="str">
        <f>IF(ISNA(VLOOKUP((ROW(A329)-11),'List of tables'!$A$4:$G$998,2,FALSE))," ",VLOOKUP((ROW(A329)-11),'List of tables'!$A$4:$G$998,2,FALSE))</f>
        <v>CT0324NI</v>
      </c>
      <c r="B329" s="10" t="str">
        <f>IF(ISNA(VLOOKUP((ROW(B329)-11),'List of tables'!$A$4:$G$998,3,FALSE))," ",VLOOKUP((ROW(B329)-11),'List of tables'!$A$4:$G$998,3,FALSE))</f>
        <v>Ethnic Group (Household Residents)</v>
      </c>
      <c r="C329" s="10" t="str">
        <f>IF(ISNA(VLOOKUP((ROW(C329)-11),'List of tables'!$A$4:$G$998,5,FALSE))," ",VLOOKUP((ROW(C329)-11),'List of tables'!$A$4:$G$998,5,FALSE))</f>
        <v>Local Government District (2014), Northern Ireland</v>
      </c>
      <c r="D329" s="10" t="str">
        <f>IF(ISNA(VLOOKUP((ROW(D329)-11),'List of tables'!$A$4:$G$998,6,FALSE))," ",VLOOKUP((ROW(D329)-11),'List of tables'!$A$4:$G$998,6,FALSE))</f>
        <v>All usual residents in households</v>
      </c>
      <c r="E329" s="59">
        <f>IF(ISNA(VLOOKUP((ROW(E329)-11),'List of tables'!$A$4:$G$998,7,FALSE))," ",VLOOKUP((ROW(E329)-11),'List of tables'!$A$4:$G$998,7,FALSE))</f>
        <v>42908</v>
      </c>
      <c r="F329" s="28" t="str">
        <f t="shared" si="4"/>
        <v>Download file (ODS, 11 KB)</v>
      </c>
      <c r="H329" s="12" t="str">
        <f>IF(ISNA(VLOOKUP((ROW(H329)-11),'List of tables'!$A$4:$I$998,9,FALSE))," ",VLOOKUP((ROW(H329)-11),'List of tables'!$A$4:$I$998,9,FALSE))</f>
        <v>https://datavis.nisra.gov.uk/census/2011/census-2011-commissioned-table-ct0324ni.ods</v>
      </c>
      <c r="I329" s="12" t="str">
        <f>IF(ISNA(VLOOKUP((ROW(I329)-11),'List of tables'!$A$4:$I$998,8,FALSE))," ",VLOOKUP((ROW(I329)-11),'List of tables'!$A$4:$I$998,8,FALSE))</f>
        <v>Download file (ODS, 11 KB)</v>
      </c>
    </row>
    <row r="330" spans="1:9" ht="31" customHeight="1">
      <c r="A330" s="31" t="str">
        <f>IF(ISNA(VLOOKUP((ROW(A330)-11),'List of tables'!$A$4:$G$998,2,FALSE))," ",VLOOKUP((ROW(A330)-11),'List of tables'!$A$4:$G$998,2,FALSE))</f>
        <v>CT0325NI</v>
      </c>
      <c r="B330" s="10" t="str">
        <f>IF(ISNA(VLOOKUP((ROW(B330)-11),'List of tables'!$A$4:$G$998,3,FALSE))," ",VLOOKUP((ROW(B330)-11),'List of tables'!$A$4:$G$998,3,FALSE))</f>
        <v>Country of Birth (Household Residents)</v>
      </c>
      <c r="C330" s="10" t="str">
        <f>IF(ISNA(VLOOKUP((ROW(C330)-11),'List of tables'!$A$4:$G$998,5,FALSE))," ",VLOOKUP((ROW(C330)-11),'List of tables'!$A$4:$G$998,5,FALSE))</f>
        <v>Local Government District (2014), Northern Ireland</v>
      </c>
      <c r="D330" s="10" t="str">
        <f>IF(ISNA(VLOOKUP((ROW(D330)-11),'List of tables'!$A$4:$G$998,6,FALSE))," ",VLOOKUP((ROW(D330)-11),'List of tables'!$A$4:$G$998,6,FALSE))</f>
        <v>All usual residents in households</v>
      </c>
      <c r="E330" s="59">
        <f>IF(ISNA(VLOOKUP((ROW(E330)-11),'List of tables'!$A$4:$G$998,7,FALSE))," ",VLOOKUP((ROW(E330)-11),'List of tables'!$A$4:$G$998,7,FALSE))</f>
        <v>42908</v>
      </c>
      <c r="F330" s="28" t="str">
        <f t="shared" si="4"/>
        <v>Download file (ODS, 12 KB)</v>
      </c>
      <c r="H330" s="12" t="str">
        <f>IF(ISNA(VLOOKUP((ROW(H330)-11),'List of tables'!$A$4:$I$998,9,FALSE))," ",VLOOKUP((ROW(H330)-11),'List of tables'!$A$4:$I$998,9,FALSE))</f>
        <v>https://datavis.nisra.gov.uk/census/2011/census-2011-commissioned-table-ct0325ni.ods</v>
      </c>
      <c r="I330" s="12" t="str">
        <f>IF(ISNA(VLOOKUP((ROW(I330)-11),'List of tables'!$A$4:$I$998,8,FALSE))," ",VLOOKUP((ROW(I330)-11),'List of tables'!$A$4:$I$998,8,FALSE))</f>
        <v>Download file (ODS, 12 KB)</v>
      </c>
    </row>
    <row r="331" spans="1:9" ht="31" customHeight="1">
      <c r="A331" s="31" t="str">
        <f>IF(ISNA(VLOOKUP((ROW(A331)-11),'List of tables'!$A$4:$G$998,2,FALSE))," ",VLOOKUP((ROW(A331)-11),'List of tables'!$A$4:$G$998,2,FALSE))</f>
        <v>CT0326NI</v>
      </c>
      <c r="B331" s="10" t="str">
        <f>IF(ISNA(VLOOKUP((ROW(B331)-11),'List of tables'!$A$4:$G$998,3,FALSE))," ",VLOOKUP((ROW(B331)-11),'List of tables'!$A$4:$G$998,3,FALSE))</f>
        <v>Passports Held (Classification 2) (Household Residents)</v>
      </c>
      <c r="C331" s="10" t="str">
        <f>IF(ISNA(VLOOKUP((ROW(C331)-11),'List of tables'!$A$4:$G$998,5,FALSE))," ",VLOOKUP((ROW(C331)-11),'List of tables'!$A$4:$G$998,5,FALSE))</f>
        <v>Local Government District (2014), Northern Ireland</v>
      </c>
      <c r="D331" s="10" t="str">
        <f>IF(ISNA(VLOOKUP((ROW(D331)-11),'List of tables'!$A$4:$G$998,6,FALSE))," ",VLOOKUP((ROW(D331)-11),'List of tables'!$A$4:$G$998,6,FALSE))</f>
        <v>All usual residents in households</v>
      </c>
      <c r="E331" s="59">
        <f>IF(ISNA(VLOOKUP((ROW(E331)-11),'List of tables'!$A$4:$G$998,7,FALSE))," ",VLOOKUP((ROW(E331)-11),'List of tables'!$A$4:$G$998,7,FALSE))</f>
        <v>42908</v>
      </c>
      <c r="F331" s="28" t="str">
        <f t="shared" si="4"/>
        <v>Download file (ODS, 12 KB)</v>
      </c>
      <c r="H331" s="12" t="str">
        <f>IF(ISNA(VLOOKUP((ROW(H331)-11),'List of tables'!$A$4:$I$998,9,FALSE))," ",VLOOKUP((ROW(H331)-11),'List of tables'!$A$4:$I$998,9,FALSE))</f>
        <v>https://datavis.nisra.gov.uk/census/2011/census-2011-commissioned-table-ct0326ni.ods</v>
      </c>
      <c r="I331" s="12" t="str">
        <f>IF(ISNA(VLOOKUP((ROW(I331)-11),'List of tables'!$A$4:$I$998,8,FALSE))," ",VLOOKUP((ROW(I331)-11),'List of tables'!$A$4:$I$998,8,FALSE))</f>
        <v>Download file (ODS, 12 KB)</v>
      </c>
    </row>
    <row r="332" spans="1:9" ht="31" customHeight="1">
      <c r="A332" s="31" t="str">
        <f>IF(ISNA(VLOOKUP((ROW(A332)-11),'List of tables'!$A$4:$G$998,2,FALSE))," ",VLOOKUP((ROW(A332)-11),'List of tables'!$A$4:$G$998,2,FALSE))</f>
        <v>CT0327NI</v>
      </c>
      <c r="B332" s="10" t="str">
        <f>IF(ISNA(VLOOKUP((ROW(B332)-11),'List of tables'!$A$4:$G$998,3,FALSE))," ",VLOOKUP((ROW(B332)-11),'List of tables'!$A$4:$G$998,3,FALSE))</f>
        <v>Highest Level of Qualification by Age for Selected Geographical Areas</v>
      </c>
      <c r="C332" s="10" t="str">
        <f>IF(ISNA(VLOOKUP((ROW(C332)-11),'List of tables'!$A$4:$G$998,5,FALSE))," ",VLOOKUP((ROW(C332)-11),'List of tables'!$A$4:$G$998,5,FALSE))</f>
        <v>Northern Ireland</v>
      </c>
      <c r="D332" s="10" t="str">
        <f>IF(ISNA(VLOOKUP((ROW(D332)-11),'List of tables'!$A$4:$G$998,6,FALSE))," ",VLOOKUP((ROW(D332)-11),'List of tables'!$A$4:$G$998,6,FALSE))</f>
        <v>All usual residents aged 16 and over</v>
      </c>
      <c r="E332" s="59">
        <f>IF(ISNA(VLOOKUP((ROW(E332)-11),'List of tables'!$A$4:$G$998,7,FALSE))," ",VLOOKUP((ROW(E332)-11),'List of tables'!$A$4:$G$998,7,FALSE))</f>
        <v>42908</v>
      </c>
      <c r="F332" s="28" t="str">
        <f t="shared" si="4"/>
        <v>Download file (ODS, 14 KB)</v>
      </c>
      <c r="H332" s="12" t="str">
        <f>IF(ISNA(VLOOKUP((ROW(H332)-11),'List of tables'!$A$4:$I$998,9,FALSE))," ",VLOOKUP((ROW(H332)-11),'List of tables'!$A$4:$I$998,9,FALSE))</f>
        <v>https://datavis.nisra.gov.uk/census/2011/census-2011-commissioned-table-ct0327ni.ods</v>
      </c>
      <c r="I332" s="12" t="str">
        <f>IF(ISNA(VLOOKUP((ROW(I332)-11),'List of tables'!$A$4:$I$998,8,FALSE))," ",VLOOKUP((ROW(I332)-11),'List of tables'!$A$4:$I$998,8,FALSE))</f>
        <v>Download file (ODS, 14 KB)</v>
      </c>
    </row>
    <row r="333" spans="1:9" ht="31" customHeight="1">
      <c r="A333" s="31" t="str">
        <f>IF(ISNA(VLOOKUP((ROW(A333)-11),'List of tables'!$A$4:$G$998,2,FALSE))," ",VLOOKUP((ROW(A333)-11),'List of tables'!$A$4:$G$998,2,FALSE))</f>
        <v>CT0328NI</v>
      </c>
      <c r="B333" s="10" t="str">
        <f>IF(ISNA(VLOOKUP((ROW(B333)-11),'List of tables'!$A$4:$G$998,3,FALSE))," ",VLOOKUP((ROW(B333)-11),'List of tables'!$A$4:$G$998,3,FALSE))</f>
        <v>Ethnic Group by Religion or Religion Brought Up In</v>
      </c>
      <c r="C333" s="10" t="str">
        <f>IF(ISNA(VLOOKUP((ROW(C333)-11),'List of tables'!$A$4:$G$998,5,FALSE))," ",VLOOKUP((ROW(C333)-11),'List of tables'!$A$4:$G$998,5,FALSE))</f>
        <v>District Electoral Area (2014), Northern Ireland</v>
      </c>
      <c r="D333" s="10" t="str">
        <f>IF(ISNA(VLOOKUP((ROW(D333)-11),'List of tables'!$A$4:$G$998,6,FALSE))," ",VLOOKUP((ROW(D333)-11),'List of tables'!$A$4:$G$998,6,FALSE))</f>
        <v>All usual residents</v>
      </c>
      <c r="E333" s="59">
        <f>IF(ISNA(VLOOKUP((ROW(E333)-11),'List of tables'!$A$4:$G$998,7,FALSE))," ",VLOOKUP((ROW(E333)-11),'List of tables'!$A$4:$G$998,7,FALSE))</f>
        <v>42908</v>
      </c>
      <c r="F333" s="28" t="str">
        <f t="shared" ref="F333:F396" si="5">IF(LEN(H333)&lt;10,"",HYPERLINK(H333,I333))</f>
        <v>Download file (ODS, 33 KB)</v>
      </c>
      <c r="H333" s="12" t="str">
        <f>IF(ISNA(VLOOKUP((ROW(H333)-11),'List of tables'!$A$4:$I$998,9,FALSE))," ",VLOOKUP((ROW(H333)-11),'List of tables'!$A$4:$I$998,9,FALSE))</f>
        <v>https://datavis.nisra.gov.uk/census/2011/census-2011-commissioned-table-ct0328ni.ods</v>
      </c>
      <c r="I333" s="12" t="str">
        <f>IF(ISNA(VLOOKUP((ROW(I333)-11),'List of tables'!$A$4:$I$998,8,FALSE))," ",VLOOKUP((ROW(I333)-11),'List of tables'!$A$4:$I$998,8,FALSE))</f>
        <v>Download file (ODS, 33 KB)</v>
      </c>
    </row>
    <row r="334" spans="1:9" ht="31">
      <c r="A334" s="31" t="str">
        <f>IF(ISNA(VLOOKUP((ROW(A334)-11),'List of tables'!$A$4:$G$998,2,FALSE))," ",VLOOKUP((ROW(A334)-11),'List of tables'!$A$4:$G$998,2,FALSE))</f>
        <v>CT0329NI</v>
      </c>
      <c r="B334" s="10" t="str">
        <f>IF(ISNA(VLOOKUP((ROW(B334)-11),'List of tables'!$A$4:$G$998,3,FALSE))," ",VLOOKUP((ROW(B334)-11),'List of tables'!$A$4:$G$998,3,FALSE))</f>
        <v>Method of Travel to Work by Distance Travelled to Work</v>
      </c>
      <c r="C334" s="10" t="str">
        <f>IF(ISNA(VLOOKUP((ROW(C334)-11),'List of tables'!$A$4:$G$998,5,FALSE))," ",VLOOKUP((ROW(C334)-11),'List of tables'!$A$4:$G$998,5,FALSE))</f>
        <v>Local Government District (2014)</v>
      </c>
      <c r="D334" s="10" t="str">
        <f>IF(ISNA(VLOOKUP((ROW(D334)-11),'List of tables'!$A$4:$G$998,6,FALSE))," ",VLOOKUP((ROW(D334)-11),'List of tables'!$A$4:$G$998,6,FALSE))</f>
        <v>All usual residents aged 16 to 74 (excluding students) in employment and currently working</v>
      </c>
      <c r="E334" s="59">
        <f>IF(ISNA(VLOOKUP((ROW(E334)-11),'List of tables'!$A$4:$G$998,7,FALSE))," ",VLOOKUP((ROW(E334)-11),'List of tables'!$A$4:$G$998,7,FALSE))</f>
        <v>42908</v>
      </c>
      <c r="F334" s="28" t="str">
        <f t="shared" si="5"/>
        <v>Download file (ODS, 25 KB)</v>
      </c>
      <c r="H334" s="12" t="str">
        <f>IF(ISNA(VLOOKUP((ROW(H334)-11),'List of tables'!$A$4:$I$998,9,FALSE))," ",VLOOKUP((ROW(H334)-11),'List of tables'!$A$4:$I$998,9,FALSE))</f>
        <v>https://datavis.nisra.gov.uk/census/2011/census-2011-commissioned-table-ct0329ni.ods</v>
      </c>
      <c r="I334" s="12" t="str">
        <f>IF(ISNA(VLOOKUP((ROW(I334)-11),'List of tables'!$A$4:$I$998,8,FALSE))," ",VLOOKUP((ROW(I334)-11),'List of tables'!$A$4:$I$998,8,FALSE))</f>
        <v>Download file (ODS, 25 KB)</v>
      </c>
    </row>
    <row r="335" spans="1:9" ht="31" customHeight="1">
      <c r="A335" s="31" t="str">
        <f>IF(ISNA(VLOOKUP((ROW(A335)-11),'List of tables'!$A$4:$G$998,2,FALSE))," ",VLOOKUP((ROW(A335)-11),'List of tables'!$A$4:$G$998,2,FALSE))</f>
        <v>CT0330NI</v>
      </c>
      <c r="B335" s="10" t="str">
        <f>IF(ISNA(VLOOKUP((ROW(B335)-11),'List of tables'!$A$4:$G$998,3,FALSE))," ",VLOOKUP((ROW(B335)-11),'List of tables'!$A$4:$G$998,3,FALSE))</f>
        <v>Method of Travel to Place of Study by Distance Travelled to Place of Study</v>
      </c>
      <c r="C335" s="10" t="str">
        <f>IF(ISNA(VLOOKUP((ROW(C335)-11),'List of tables'!$A$4:$G$998,5,FALSE))," ",VLOOKUP((ROW(C335)-11),'List of tables'!$A$4:$G$998,5,FALSE))</f>
        <v>Local Government District (2014)</v>
      </c>
      <c r="D335" s="10" t="str">
        <f>IF(ISNA(VLOOKUP((ROW(D335)-11),'List of tables'!$A$4:$G$998,6,FALSE))," ",VLOOKUP((ROW(D335)-11),'List of tables'!$A$4:$G$998,6,FALSE))</f>
        <v>All usual residents of primary school age and over in full-time education</v>
      </c>
      <c r="E335" s="59">
        <f>IF(ISNA(VLOOKUP((ROW(E335)-11),'List of tables'!$A$4:$G$998,7,FALSE))," ",VLOOKUP((ROW(E335)-11),'List of tables'!$A$4:$G$998,7,FALSE))</f>
        <v>42908</v>
      </c>
      <c r="F335" s="28" t="str">
        <f t="shared" si="5"/>
        <v>Download file (ODS, 24 KB)</v>
      </c>
      <c r="H335" s="12" t="str">
        <f>IF(ISNA(VLOOKUP((ROW(H335)-11),'List of tables'!$A$4:$I$998,9,FALSE))," ",VLOOKUP((ROW(H335)-11),'List of tables'!$A$4:$I$998,9,FALSE))</f>
        <v>https://datavis.nisra.gov.uk/census/2011/census-2011-commissioned-table-ct0330ni.ods</v>
      </c>
      <c r="I335" s="12" t="str">
        <f>IF(ISNA(VLOOKUP((ROW(I335)-11),'List of tables'!$A$4:$I$998,8,FALSE))," ",VLOOKUP((ROW(I335)-11),'List of tables'!$A$4:$I$998,8,FALSE))</f>
        <v>Download file (ODS, 24 KB)</v>
      </c>
    </row>
    <row r="336" spans="1:9" ht="31" customHeight="1">
      <c r="A336" s="31" t="str">
        <f>IF(ISNA(VLOOKUP((ROW(A336)-11),'List of tables'!$A$4:$G$998,2,FALSE))," ",VLOOKUP((ROW(A336)-11),'List of tables'!$A$4:$G$998,2,FALSE))</f>
        <v>CT0331NI</v>
      </c>
      <c r="B336" s="10" t="str">
        <f>IF(ISNA(VLOOKUP((ROW(B336)-11),'List of tables'!$A$4:$G$998,3,FALSE))," ",VLOOKUP((ROW(B336)-11),'List of tables'!$A$4:$G$998,3,FALSE))</f>
        <v>Usual Residents in Social Rented Housing by Number of Rooms by Age</v>
      </c>
      <c r="C336" s="10" t="str">
        <f>IF(ISNA(VLOOKUP((ROW(C336)-11),'List of tables'!$A$4:$G$998,5,FALSE))," ",VLOOKUP((ROW(C336)-11),'List of tables'!$A$4:$G$998,5,FALSE))</f>
        <v>Local Government District (2014), Northern Ireland</v>
      </c>
      <c r="D336" s="10" t="str">
        <f>IF(ISNA(VLOOKUP((ROW(D336)-11),'List of tables'!$A$4:$G$998,6,FALSE))," ",VLOOKUP((ROW(D336)-11),'List of tables'!$A$4:$G$998,6,FALSE))</f>
        <v>All usual residents in social rented accommodation</v>
      </c>
      <c r="E336" s="59">
        <f>IF(ISNA(VLOOKUP((ROW(E336)-11),'List of tables'!$A$4:$G$998,7,FALSE))," ",VLOOKUP((ROW(E336)-11),'List of tables'!$A$4:$G$998,7,FALSE))</f>
        <v>42908</v>
      </c>
      <c r="F336" s="28" t="str">
        <f t="shared" si="5"/>
        <v>Download file (ODS, 12 KB)</v>
      </c>
      <c r="H336" s="12" t="str">
        <f>IF(ISNA(VLOOKUP((ROW(H336)-11),'List of tables'!$A$4:$I$998,9,FALSE))," ",VLOOKUP((ROW(H336)-11),'List of tables'!$A$4:$I$998,9,FALSE))</f>
        <v>https://datavis.nisra.gov.uk/census/2011/census-2011-commissioned-table-ct0331ni.ods</v>
      </c>
      <c r="I336" s="12" t="str">
        <f>IF(ISNA(VLOOKUP((ROW(I336)-11),'List of tables'!$A$4:$I$998,8,FALSE))," ",VLOOKUP((ROW(I336)-11),'List of tables'!$A$4:$I$998,8,FALSE))</f>
        <v>Download file (ODS, 12 KB)</v>
      </c>
    </row>
    <row r="337" spans="1:9" ht="31" customHeight="1">
      <c r="A337" s="31" t="str">
        <f>IF(ISNA(VLOOKUP((ROW(A337)-11),'List of tables'!$A$4:$G$998,2,FALSE))," ",VLOOKUP((ROW(A337)-11),'List of tables'!$A$4:$G$998,2,FALSE))</f>
        <v>CT0332NI</v>
      </c>
      <c r="B337" s="10" t="str">
        <f>IF(ISNA(VLOOKUP((ROW(B337)-11),'List of tables'!$A$4:$G$998,3,FALSE))," ",VLOOKUP((ROW(B337)-11),'List of tables'!$A$4:$G$998,3,FALSE))</f>
        <v>Social Rented Households by Number of Rooms</v>
      </c>
      <c r="C337" s="10" t="str">
        <f>IF(ISNA(VLOOKUP((ROW(C337)-11),'List of tables'!$A$4:$G$998,5,FALSE))," ",VLOOKUP((ROW(C337)-11),'List of tables'!$A$4:$G$998,5,FALSE))</f>
        <v>Local Government District (2014), Northern Ireland</v>
      </c>
      <c r="D337" s="10" t="str">
        <f>IF(ISNA(VLOOKUP((ROW(D337)-11),'List of tables'!$A$4:$G$998,6,FALSE))," ",VLOOKUP((ROW(D337)-11),'List of tables'!$A$4:$G$998,6,FALSE))</f>
        <v>All usual residents in social rented accommodation</v>
      </c>
      <c r="E337" s="59">
        <f>IF(ISNA(VLOOKUP((ROW(E337)-11),'List of tables'!$A$4:$G$998,7,FALSE))," ",VLOOKUP((ROW(E337)-11),'List of tables'!$A$4:$G$998,7,FALSE))</f>
        <v>42908</v>
      </c>
      <c r="F337" s="28" t="str">
        <f t="shared" si="5"/>
        <v>Download file (ODS, 11 KB)</v>
      </c>
      <c r="H337" s="12" t="str">
        <f>IF(ISNA(VLOOKUP((ROW(H337)-11),'List of tables'!$A$4:$I$998,9,FALSE))," ",VLOOKUP((ROW(H337)-11),'List of tables'!$A$4:$I$998,9,FALSE))</f>
        <v>https://datavis.nisra.gov.uk/census/2011/census-2011-commissioned-table-ct0332ni.ods</v>
      </c>
      <c r="I337" s="12" t="str">
        <f>IF(ISNA(VLOOKUP((ROW(I337)-11),'List of tables'!$A$4:$I$998,8,FALSE))," ",VLOOKUP((ROW(I337)-11),'List of tables'!$A$4:$I$998,8,FALSE))</f>
        <v>Download file (ODS, 11 KB)</v>
      </c>
    </row>
    <row r="338" spans="1:9" ht="31" customHeight="1">
      <c r="A338" s="31" t="str">
        <f>IF(ISNA(VLOOKUP((ROW(A338)-11),'List of tables'!$A$4:$G$998,2,FALSE))," ",VLOOKUP((ROW(A338)-11),'List of tables'!$A$4:$G$998,2,FALSE))</f>
        <v>CT0333NI</v>
      </c>
      <c r="B338" s="10" t="str">
        <f>IF(ISNA(VLOOKUP((ROW(B338)-11),'List of tables'!$A$4:$G$998,3,FALSE))," ",VLOOKUP((ROW(B338)-11),'List of tables'!$A$4:$G$998,3,FALSE))</f>
        <v>Passports Held (Classification 2) by Ethnic Group by Age by Sex</v>
      </c>
      <c r="C338" s="10" t="str">
        <f>IF(ISNA(VLOOKUP((ROW(C338)-11),'List of tables'!$A$4:$G$998,5,FALSE))," ",VLOOKUP((ROW(C338)-11),'List of tables'!$A$4:$G$998,5,FALSE))</f>
        <v>Local Government District (2014), Northern Ireland</v>
      </c>
      <c r="D338" s="10" t="str">
        <f>IF(ISNA(VLOOKUP((ROW(D338)-11),'List of tables'!$A$4:$G$998,6,FALSE))," ",VLOOKUP((ROW(D338)-11),'List of tables'!$A$4:$G$998,6,FALSE))</f>
        <v>All usual residents</v>
      </c>
      <c r="E338" s="59">
        <f>IF(ISNA(VLOOKUP((ROW(E338)-11),'List of tables'!$A$4:$G$998,7,FALSE))," ",VLOOKUP((ROW(E338)-11),'List of tables'!$A$4:$G$998,7,FALSE))</f>
        <v>42922</v>
      </c>
      <c r="F338" s="28" t="str">
        <f t="shared" si="5"/>
        <v>Download file (ODS, 119 KB)</v>
      </c>
      <c r="H338" s="12" t="str">
        <f>IF(ISNA(VLOOKUP((ROW(H338)-11),'List of tables'!$A$4:$I$998,9,FALSE))," ",VLOOKUP((ROW(H338)-11),'List of tables'!$A$4:$I$998,9,FALSE))</f>
        <v>https://datavis.nisra.gov.uk/census/2011/census-2011-commissioned-table-ct0333ni.ods</v>
      </c>
      <c r="I338" s="12" t="str">
        <f>IF(ISNA(VLOOKUP((ROW(I338)-11),'List of tables'!$A$4:$I$998,8,FALSE))," ",VLOOKUP((ROW(I338)-11),'List of tables'!$A$4:$I$998,8,FALSE))</f>
        <v>Download file (ODS, 119 KB)</v>
      </c>
    </row>
    <row r="339" spans="1:9" ht="46.5">
      <c r="A339" s="31" t="str">
        <f>IF(ISNA(VLOOKUP((ROW(A339)-11),'List of tables'!$A$4:$G$998,2,FALSE))," ",VLOOKUP((ROW(A339)-11),'List of tables'!$A$4:$G$998,2,FALSE))</f>
        <v>CT0334NI</v>
      </c>
      <c r="B339" s="10" t="str">
        <f>IF(ISNA(VLOOKUP((ROW(B339)-11),'List of tables'!$A$4:$G$998,3,FALSE))," ",VLOOKUP((ROW(B339)-11),'List of tables'!$A$4:$G$998,3,FALSE))</f>
        <v>Location of Usual Residence by Place of Work</v>
      </c>
      <c r="C339" s="10" t="str">
        <f>IF(ISNA(VLOOKUP((ROW(C339)-11),'List of tables'!$A$4:$G$998,5,FALSE))," ",VLOOKUP((ROW(C339)-11),'List of tables'!$A$4:$G$998,5,FALSE))</f>
        <v>Super Output Area, Local Government District</v>
      </c>
      <c r="D339" s="10" t="str">
        <f>IF(ISNA(VLOOKUP((ROW(D339)-11),'List of tables'!$A$4:$G$998,6,FALSE))," ",VLOOKUP((ROW(D339)-11),'List of tables'!$A$4:$G$998,6,FALSE))</f>
        <v>All usual residents aged 16 to 74 (excluding students) in employment and currently working in Belfast or Derry Local Government District</v>
      </c>
      <c r="E339" s="59">
        <f>IF(ISNA(VLOOKUP((ROW(E339)-11),'List of tables'!$A$4:$G$998,7,FALSE))," ",VLOOKUP((ROW(E339)-11),'List of tables'!$A$4:$G$998,7,FALSE))</f>
        <v>42922</v>
      </c>
      <c r="F339" s="28" t="str">
        <f t="shared" si="5"/>
        <v>Download file (ODS, 35 KB)</v>
      </c>
      <c r="H339" s="12" t="str">
        <f>IF(ISNA(VLOOKUP((ROW(H339)-11),'List of tables'!$A$4:$I$998,9,FALSE))," ",VLOOKUP((ROW(H339)-11),'List of tables'!$A$4:$I$998,9,FALSE))</f>
        <v>https://datavis.nisra.gov.uk/census/2011/census-2011-commissioned-table-ct0334ni.ods</v>
      </c>
      <c r="I339" s="12" t="str">
        <f>IF(ISNA(VLOOKUP((ROW(I339)-11),'List of tables'!$A$4:$I$998,8,FALSE))," ",VLOOKUP((ROW(I339)-11),'List of tables'!$A$4:$I$998,8,FALSE))</f>
        <v>Download file (ODS, 35 KB)</v>
      </c>
    </row>
    <row r="340" spans="1:9" ht="46.5">
      <c r="A340" s="31" t="str">
        <f>IF(ISNA(VLOOKUP((ROW(A340)-11),'List of tables'!$A$4:$G$998,2,FALSE))," ",VLOOKUP((ROW(A340)-11),'List of tables'!$A$4:$G$998,2,FALSE))</f>
        <v>CT0335NI</v>
      </c>
      <c r="B340" s="10" t="str">
        <f>IF(ISNA(VLOOKUP((ROW(B340)-11),'List of tables'!$A$4:$G$998,3,FALSE))," ",VLOOKUP((ROW(B340)-11),'List of tables'!$A$4:$G$998,3,FALSE))</f>
        <v>Theme Table on Legal Professionals</v>
      </c>
      <c r="C340" s="10" t="str">
        <f>IF(ISNA(VLOOKUP((ROW(C340)-11),'List of tables'!$A$4:$G$998,5,FALSE))," ",VLOOKUP((ROW(C340)-11),'List of tables'!$A$4:$G$998,5,FALSE))</f>
        <v>Northern Ireland</v>
      </c>
      <c r="D340" s="10" t="str">
        <f>IF(ISNA(VLOOKUP((ROW(D340)-11),'List of tables'!$A$4:$G$998,6,FALSE))," ",VLOOKUP((ROW(D340)-11),'List of tables'!$A$4:$G$998,6,FALSE))</f>
        <v>All usual residents aged 16 to 74 in employment (employees) with occupation codes 2412, 2413 and 2419</v>
      </c>
      <c r="E340" s="59">
        <f>IF(ISNA(VLOOKUP((ROW(E340)-11),'List of tables'!$A$4:$G$998,7,FALSE))," ",VLOOKUP((ROW(E340)-11),'List of tables'!$A$4:$G$998,7,FALSE))</f>
        <v>42922</v>
      </c>
      <c r="F340" s="28" t="str">
        <f t="shared" si="5"/>
        <v>Download file (ODS, 11 KB)</v>
      </c>
      <c r="H340" s="12" t="str">
        <f>IF(ISNA(VLOOKUP((ROW(H340)-11),'List of tables'!$A$4:$I$998,9,FALSE))," ",VLOOKUP((ROW(H340)-11),'List of tables'!$A$4:$I$998,9,FALSE))</f>
        <v>https://datavis.nisra.gov.uk/census/2011/census-2011-commissioned-table-ct0335ni.ods</v>
      </c>
      <c r="I340" s="12" t="str">
        <f>IF(ISNA(VLOOKUP((ROW(I340)-11),'List of tables'!$A$4:$I$998,8,FALSE))," ",VLOOKUP((ROW(I340)-11),'List of tables'!$A$4:$I$998,8,FALSE))</f>
        <v>Download file (ODS, 11 KB)</v>
      </c>
    </row>
    <row r="341" spans="1:9" ht="31" customHeight="1">
      <c r="A341" s="31" t="str">
        <f>IF(ISNA(VLOOKUP((ROW(A341)-11),'List of tables'!$A$4:$G$998,2,FALSE))," ",VLOOKUP((ROW(A341)-11),'List of tables'!$A$4:$G$998,2,FALSE))</f>
        <v>CT0336NI</v>
      </c>
      <c r="B341" s="10" t="str">
        <f>IF(ISNA(VLOOKUP((ROW(B341)-11),'List of tables'!$A$4:$G$998,3,FALSE))," ",VLOOKUP((ROW(B341)-11),'List of tables'!$A$4:$G$998,3,FALSE))</f>
        <v>Occupation by Industry</v>
      </c>
      <c r="C341" s="10" t="str">
        <f>IF(ISNA(VLOOKUP((ROW(C341)-11),'List of tables'!$A$4:$G$998,5,FALSE))," ",VLOOKUP((ROW(C341)-11),'List of tables'!$A$4:$G$998,5,FALSE))</f>
        <v>Northern Ireland</v>
      </c>
      <c r="D341" s="10" t="str">
        <f>IF(ISNA(VLOOKUP((ROW(D341)-11),'List of tables'!$A$4:$G$998,6,FALSE))," ",VLOOKUP((ROW(D341)-11),'List of tables'!$A$4:$G$998,6,FALSE))</f>
        <v>All usual residents aged 16 to 74 in employment and currently working</v>
      </c>
      <c r="E341" s="59">
        <f>IF(ISNA(VLOOKUP((ROW(E341)-11),'List of tables'!$A$4:$G$998,7,FALSE))," ",VLOOKUP((ROW(E341)-11),'List of tables'!$A$4:$G$998,7,FALSE))</f>
        <v>42922</v>
      </c>
      <c r="F341" s="28" t="str">
        <f t="shared" si="5"/>
        <v>Download file (ODS, 33 KB)</v>
      </c>
      <c r="H341" s="12" t="str">
        <f>IF(ISNA(VLOOKUP((ROW(H341)-11),'List of tables'!$A$4:$I$998,9,FALSE))," ",VLOOKUP((ROW(H341)-11),'List of tables'!$A$4:$I$998,9,FALSE))</f>
        <v>https://datavis.nisra.gov.uk/census/2011/census-2011-commissioned-table-ct0336ni.ods</v>
      </c>
      <c r="I341" s="12" t="str">
        <f>IF(ISNA(VLOOKUP((ROW(I341)-11),'List of tables'!$A$4:$I$998,8,FALSE))," ",VLOOKUP((ROW(I341)-11),'List of tables'!$A$4:$I$998,8,FALSE))</f>
        <v>Download file (ODS, 33 KB)</v>
      </c>
    </row>
    <row r="342" spans="1:9" ht="31">
      <c r="A342" s="31" t="str">
        <f>IF(ISNA(VLOOKUP((ROW(A342)-11),'List of tables'!$A$4:$G$998,2,FALSE))," ",VLOOKUP((ROW(A342)-11),'List of tables'!$A$4:$G$998,2,FALSE))</f>
        <v>CT0337NI</v>
      </c>
      <c r="B342" s="10" t="str">
        <f>IF(ISNA(VLOOKUP((ROW(B342)-11),'List of tables'!$A$4:$G$998,3,FALSE))," ",VLOOKUP((ROW(B342)-11),'List of tables'!$A$4:$G$998,3,FALSE))</f>
        <v>Country of Birth by Industry</v>
      </c>
      <c r="C342" s="10" t="str">
        <f>IF(ISNA(VLOOKUP((ROW(C342)-11),'List of tables'!$A$4:$G$998,5,FALSE))," ",VLOOKUP((ROW(C342)-11),'List of tables'!$A$4:$G$998,5,FALSE))</f>
        <v>Northern Ireland</v>
      </c>
      <c r="D342" s="10" t="str">
        <f>IF(ISNA(VLOOKUP((ROW(D342)-11),'List of tables'!$A$4:$G$998,6,FALSE))," ",VLOOKUP((ROW(D342)-11),'List of tables'!$A$4:$G$998,6,FALSE))</f>
        <v>All usual residents aged 16 to 74 in employment and currently working</v>
      </c>
      <c r="E342" s="59">
        <f>IF(ISNA(VLOOKUP((ROW(E342)-11),'List of tables'!$A$4:$G$998,7,FALSE))," ",VLOOKUP((ROW(E342)-11),'List of tables'!$A$4:$G$998,7,FALSE))</f>
        <v>42922</v>
      </c>
      <c r="F342" s="28" t="str">
        <f t="shared" si="5"/>
        <v>Download file (ODS, 21 KB)</v>
      </c>
      <c r="H342" s="12" t="str">
        <f>IF(ISNA(VLOOKUP((ROW(H342)-11),'List of tables'!$A$4:$I$998,9,FALSE))," ",VLOOKUP((ROW(H342)-11),'List of tables'!$A$4:$I$998,9,FALSE))</f>
        <v>https://datavis.nisra.gov.uk/census/2011/census-2011-commissioned-table-ct0337ni.ods</v>
      </c>
      <c r="I342" s="12" t="str">
        <f>IF(ISNA(VLOOKUP((ROW(I342)-11),'List of tables'!$A$4:$I$998,8,FALSE))," ",VLOOKUP((ROW(I342)-11),'List of tables'!$A$4:$I$998,8,FALSE))</f>
        <v>Download file (ODS, 21 KB)</v>
      </c>
    </row>
    <row r="343" spans="1:9" ht="31">
      <c r="A343" s="31" t="str">
        <f>IF(ISNA(VLOOKUP((ROW(A343)-11),'List of tables'!$A$4:$G$998,2,FALSE))," ",VLOOKUP((ROW(A343)-11),'List of tables'!$A$4:$G$998,2,FALSE))</f>
        <v>CT0338NI</v>
      </c>
      <c r="B343" s="10" t="str">
        <f>IF(ISNA(VLOOKUP((ROW(B343)-11),'List of tables'!$A$4:$G$998,3,FALSE))," ",VLOOKUP((ROW(B343)-11),'List of tables'!$A$4:$G$998,3,FALSE))</f>
        <v>Occupation by Country of Birth</v>
      </c>
      <c r="C343" s="10" t="str">
        <f>IF(ISNA(VLOOKUP((ROW(C343)-11),'List of tables'!$A$4:$G$998,5,FALSE))," ",VLOOKUP((ROW(C343)-11),'List of tables'!$A$4:$G$998,5,FALSE))</f>
        <v>Northern Ireland</v>
      </c>
      <c r="D343" s="10" t="str">
        <f>IF(ISNA(VLOOKUP((ROW(D343)-11),'List of tables'!$A$4:$G$998,6,FALSE))," ",VLOOKUP((ROW(D343)-11),'List of tables'!$A$4:$G$998,6,FALSE))</f>
        <v>All usual residents aged 16 to 74 in employment and currently working</v>
      </c>
      <c r="E343" s="59">
        <f>IF(ISNA(VLOOKUP((ROW(E343)-11),'List of tables'!$A$4:$G$998,7,FALSE))," ",VLOOKUP((ROW(E343)-11),'List of tables'!$A$4:$G$998,7,FALSE))</f>
        <v>42922</v>
      </c>
      <c r="F343" s="28" t="str">
        <f t="shared" si="5"/>
        <v>Download file (ODS, 13 KB)</v>
      </c>
      <c r="H343" s="12" t="str">
        <f>IF(ISNA(VLOOKUP((ROW(H343)-11),'List of tables'!$A$4:$I$998,9,FALSE))," ",VLOOKUP((ROW(H343)-11),'List of tables'!$A$4:$I$998,9,FALSE))</f>
        <v>https://datavis.nisra.gov.uk/census/2011/census-2011-commissioned-table-ct0338ni.ods</v>
      </c>
      <c r="I343" s="12" t="str">
        <f>IF(ISNA(VLOOKUP((ROW(I343)-11),'List of tables'!$A$4:$I$998,8,FALSE))," ",VLOOKUP((ROW(I343)-11),'List of tables'!$A$4:$I$998,8,FALSE))</f>
        <v>Download file (ODS, 13 KB)</v>
      </c>
    </row>
    <row r="344" spans="1:9" ht="31">
      <c r="A344" s="31" t="str">
        <f>IF(ISNA(VLOOKUP((ROW(A344)-11),'List of tables'!$A$4:$G$998,2,FALSE))," ",VLOOKUP((ROW(A344)-11),'List of tables'!$A$4:$G$998,2,FALSE))</f>
        <v>CT0339NI</v>
      </c>
      <c r="B344" s="10" t="str">
        <f>IF(ISNA(VLOOKUP((ROW(B344)-11),'List of tables'!$A$4:$G$998,3,FALSE))," ",VLOOKUP((ROW(B344)-11),'List of tables'!$A$4:$G$998,3,FALSE))</f>
        <v>Country of Birth by Year of Most Recent Arrival in Northern Ireland (Born outside Northern Ireland)</v>
      </c>
      <c r="C344" s="10" t="str">
        <f>IF(ISNA(VLOOKUP((ROW(C344)-11),'List of tables'!$A$4:$G$998,5,FALSE))," ",VLOOKUP((ROW(C344)-11),'List of tables'!$A$4:$G$998,5,FALSE))</f>
        <v>Local Government District, Northern Ireland</v>
      </c>
      <c r="D344" s="10" t="str">
        <f>IF(ISNA(VLOOKUP((ROW(D344)-11),'List of tables'!$A$4:$G$998,6,FALSE))," ",VLOOKUP((ROW(D344)-11),'List of tables'!$A$4:$G$998,6,FALSE))</f>
        <v>All usual residents who were born and have lived outside Northern Ireland</v>
      </c>
      <c r="E344" s="59">
        <f>IF(ISNA(VLOOKUP((ROW(E344)-11),'List of tables'!$A$4:$G$998,7,FALSE))," ",VLOOKUP((ROW(E344)-11),'List of tables'!$A$4:$G$998,7,FALSE))</f>
        <v>42922</v>
      </c>
      <c r="F344" s="28" t="str">
        <f t="shared" si="5"/>
        <v>Download file (ODS, 17 KB)</v>
      </c>
      <c r="H344" s="12" t="str">
        <f>IF(ISNA(VLOOKUP((ROW(H344)-11),'List of tables'!$A$4:$I$998,9,FALSE))," ",VLOOKUP((ROW(H344)-11),'List of tables'!$A$4:$I$998,9,FALSE))</f>
        <v>https://datavis.nisra.gov.uk/census/2011/census-2011-commissioned-table-ct0339ni.ods</v>
      </c>
      <c r="I344" s="12" t="str">
        <f>IF(ISNA(VLOOKUP((ROW(I344)-11),'List of tables'!$A$4:$I$998,8,FALSE))," ",VLOOKUP((ROW(I344)-11),'List of tables'!$A$4:$I$998,8,FALSE))</f>
        <v>Download file (ODS, 17 KB)</v>
      </c>
    </row>
    <row r="345" spans="1:9" ht="46.5">
      <c r="A345" s="31" t="str">
        <f>IF(ISNA(VLOOKUP((ROW(A345)-11),'List of tables'!$A$4:$G$998,2,FALSE))," ",VLOOKUP((ROW(A345)-11),'List of tables'!$A$4:$G$998,2,FALSE))</f>
        <v>CT0340NI</v>
      </c>
      <c r="B345" s="10" t="str">
        <f>IF(ISNA(VLOOKUP((ROW(B345)-11),'List of tables'!$A$4:$G$998,3,FALSE))," ",VLOOKUP((ROW(B345)-11),'List of tables'!$A$4:$G$998,3,FALSE))</f>
        <v>Country of Birth by Year of Most Recent Arrival in Northern Ireland by Place of Work (Born outside Northern Ireland)</v>
      </c>
      <c r="C345" s="10" t="str">
        <f>IF(ISNA(VLOOKUP((ROW(C345)-11),'List of tables'!$A$4:$G$998,5,FALSE))," ",VLOOKUP((ROW(C345)-11),'List of tables'!$A$4:$G$998,5,FALSE))</f>
        <v>Local Government District, Northern Ireland</v>
      </c>
      <c r="D345" s="10" t="str">
        <f>IF(ISNA(VLOOKUP((ROW(D345)-11),'List of tables'!$A$4:$G$998,6,FALSE))," ",VLOOKUP((ROW(D345)-11),'List of tables'!$A$4:$G$998,6,FALSE))</f>
        <v>All usual residents aged 16 to 74 (excluding students) in employment who were born and have lived outside Northern Ireland</v>
      </c>
      <c r="E345" s="59">
        <f>IF(ISNA(VLOOKUP((ROW(E345)-11),'List of tables'!$A$4:$G$998,7,FALSE))," ",VLOOKUP((ROW(E345)-11),'List of tables'!$A$4:$G$998,7,FALSE))</f>
        <v>42922</v>
      </c>
      <c r="F345" s="28" t="str">
        <f t="shared" si="5"/>
        <v>Download file (ODS, 19 KB)</v>
      </c>
      <c r="H345" s="12" t="str">
        <f>IF(ISNA(VLOOKUP((ROW(H345)-11),'List of tables'!$A$4:$I$998,9,FALSE))," ",VLOOKUP((ROW(H345)-11),'List of tables'!$A$4:$I$998,9,FALSE))</f>
        <v>https://datavis.nisra.gov.uk/census/2011/census-2011-commissioned-table-ct0340ni.ods</v>
      </c>
      <c r="I345" s="12" t="str">
        <f>IF(ISNA(VLOOKUP((ROW(I345)-11),'List of tables'!$A$4:$I$998,8,FALSE))," ",VLOOKUP((ROW(I345)-11),'List of tables'!$A$4:$I$998,8,FALSE))</f>
        <v>Download file (ODS, 19 KB)</v>
      </c>
    </row>
    <row r="346" spans="1:9" ht="46.5">
      <c r="A346" s="31" t="str">
        <f>IF(ISNA(VLOOKUP((ROW(A346)-11),'List of tables'!$A$4:$G$998,2,FALSE))," ",VLOOKUP((ROW(A346)-11),'List of tables'!$A$4:$G$998,2,FALSE))</f>
        <v>CT0341NI</v>
      </c>
      <c r="B346" s="10" t="str">
        <f>IF(ISNA(VLOOKUP((ROW(B346)-11),'List of tables'!$A$4:$G$998,3,FALSE))," ",VLOOKUP((ROW(B346)-11),'List of tables'!$A$4:$G$998,3,FALSE))</f>
        <v>Country of Birth by Year of Most Recent Arrival in Northern Ireland by Employment Status (Born outside Northern Ireland)</v>
      </c>
      <c r="C346" s="10" t="str">
        <f>IF(ISNA(VLOOKUP((ROW(C346)-11),'List of tables'!$A$4:$G$998,5,FALSE))," ",VLOOKUP((ROW(C346)-11),'List of tables'!$A$4:$G$998,5,FALSE))</f>
        <v>Local Government District, Northern Ireland</v>
      </c>
      <c r="D346" s="10" t="str">
        <f>IF(ISNA(VLOOKUP((ROW(D346)-11),'List of tables'!$A$4:$G$998,6,FALSE))," ",VLOOKUP((ROW(D346)-11),'List of tables'!$A$4:$G$998,6,FALSE))</f>
        <v>All usual residents aged 16 to 74 (excluding students) in employment who were born and have lived outside Northern Ireland</v>
      </c>
      <c r="E346" s="59">
        <f>IF(ISNA(VLOOKUP((ROW(E346)-11),'List of tables'!$A$4:$G$998,7,FALSE))," ",VLOOKUP((ROW(E346)-11),'List of tables'!$A$4:$G$998,7,FALSE))</f>
        <v>42922</v>
      </c>
      <c r="F346" s="28" t="str">
        <f t="shared" si="5"/>
        <v>Download file (ODS, 18 KB)</v>
      </c>
      <c r="H346" s="12" t="str">
        <f>IF(ISNA(VLOOKUP((ROW(H346)-11),'List of tables'!$A$4:$I$998,9,FALSE))," ",VLOOKUP((ROW(H346)-11),'List of tables'!$A$4:$I$998,9,FALSE))</f>
        <v>https://datavis.nisra.gov.uk/census/2011/census-2011-commissioned-table-ct0341ni.ods</v>
      </c>
      <c r="I346" s="12" t="str">
        <f>IF(ISNA(VLOOKUP((ROW(I346)-11),'List of tables'!$A$4:$I$998,8,FALSE))," ",VLOOKUP((ROW(I346)-11),'List of tables'!$A$4:$I$998,8,FALSE))</f>
        <v>Download file (ODS, 18 KB)</v>
      </c>
    </row>
    <row r="347" spans="1:9" ht="46.5">
      <c r="A347" s="31" t="str">
        <f>IF(ISNA(VLOOKUP((ROW(A347)-11),'List of tables'!$A$4:$G$998,2,FALSE))," ",VLOOKUP((ROW(A347)-11),'List of tables'!$A$4:$G$998,2,FALSE))</f>
        <v>CT0342NI</v>
      </c>
      <c r="B347" s="10" t="str">
        <f>IF(ISNA(VLOOKUP((ROW(B347)-11),'List of tables'!$A$4:$G$998,3,FALSE))," ",VLOOKUP((ROW(B347)-11),'List of tables'!$A$4:$G$998,3,FALSE))</f>
        <v>Country of Birth by Year of Most Recent Arrival in Northern Ireland by Economic Activity (Born outside Northern Ireland)</v>
      </c>
      <c r="C347" s="10" t="str">
        <f>IF(ISNA(VLOOKUP((ROW(C347)-11),'List of tables'!$A$4:$G$998,5,FALSE))," ",VLOOKUP((ROW(C347)-11),'List of tables'!$A$4:$G$998,5,FALSE))</f>
        <v>Local Government District, Northern Ireland</v>
      </c>
      <c r="D347" s="10" t="str">
        <f>IF(ISNA(VLOOKUP((ROW(D347)-11),'List of tables'!$A$4:$G$998,6,FALSE))," ",VLOOKUP((ROW(D347)-11),'List of tables'!$A$4:$G$998,6,FALSE))</f>
        <v>All usual residents aged 16 to 74 (excluding students) who were born and have lived outside Northern Ireland</v>
      </c>
      <c r="E347" s="59">
        <f>IF(ISNA(VLOOKUP((ROW(E347)-11),'List of tables'!$A$4:$G$998,7,FALSE))," ",VLOOKUP((ROW(E347)-11),'List of tables'!$A$4:$G$998,7,FALSE))</f>
        <v>42922</v>
      </c>
      <c r="F347" s="28" t="str">
        <f t="shared" si="5"/>
        <v>Download file (ODS, 18 KB)</v>
      </c>
      <c r="H347" s="12" t="str">
        <f>IF(ISNA(VLOOKUP((ROW(H347)-11),'List of tables'!$A$4:$I$998,9,FALSE))," ",VLOOKUP((ROW(H347)-11),'List of tables'!$A$4:$I$998,9,FALSE))</f>
        <v>https://datavis.nisra.gov.uk/census/2011/census-2011-commissioned-table-ct0342ni.ods</v>
      </c>
      <c r="I347" s="12" t="str">
        <f>IF(ISNA(VLOOKUP((ROW(I347)-11),'List of tables'!$A$4:$I$998,8,FALSE))," ",VLOOKUP((ROW(I347)-11),'List of tables'!$A$4:$I$998,8,FALSE))</f>
        <v>Download file (ODS, 18 KB)</v>
      </c>
    </row>
    <row r="348" spans="1:9" ht="31">
      <c r="A348" s="31" t="str">
        <f>IF(ISNA(VLOOKUP((ROW(A348)-11),'List of tables'!$A$4:$G$998,2,FALSE))," ",VLOOKUP((ROW(A348)-11),'List of tables'!$A$4:$G$998,2,FALSE))</f>
        <v>CT0343NI</v>
      </c>
      <c r="B348" s="10" t="str">
        <f>IF(ISNA(VLOOKUP((ROW(B348)-11),'List of tables'!$A$4:$G$998,3,FALSE))," ",VLOOKUP((ROW(B348)-11),'List of tables'!$A$4:$G$998,3,FALSE))</f>
        <v>Country of Birth by Year of Most Recent Arrival in Northern Ireland by Tenure (Born outside Northern Ireland)</v>
      </c>
      <c r="C348" s="10" t="str">
        <f>IF(ISNA(VLOOKUP((ROW(C348)-11),'List of tables'!$A$4:$G$998,5,FALSE))," ",VLOOKUP((ROW(C348)-11),'List of tables'!$A$4:$G$998,5,FALSE))</f>
        <v>Local Government District, Northern Ireland</v>
      </c>
      <c r="D348" s="10" t="str">
        <f>IF(ISNA(VLOOKUP((ROW(D348)-11),'List of tables'!$A$4:$G$998,6,FALSE))," ",VLOOKUP((ROW(D348)-11),'List of tables'!$A$4:$G$998,6,FALSE))</f>
        <v>All usual residents in households who were born and have lived outside Northern Ireland</v>
      </c>
      <c r="E348" s="59">
        <f>IF(ISNA(VLOOKUP((ROW(E348)-11),'List of tables'!$A$4:$G$998,7,FALSE))," ",VLOOKUP((ROW(E348)-11),'List of tables'!$A$4:$G$998,7,FALSE))</f>
        <v>42922</v>
      </c>
      <c r="F348" s="28" t="str">
        <f t="shared" si="5"/>
        <v>Download file (ODS, 21 KB)</v>
      </c>
      <c r="H348" s="12" t="str">
        <f>IF(ISNA(VLOOKUP((ROW(H348)-11),'List of tables'!$A$4:$I$998,9,FALSE))," ",VLOOKUP((ROW(H348)-11),'List of tables'!$A$4:$I$998,9,FALSE))</f>
        <v>https://datavis.nisra.gov.uk/census/2011/census-2011-commissioned-table-ct0343ni.ods</v>
      </c>
      <c r="I348" s="12" t="str">
        <f>IF(ISNA(VLOOKUP((ROW(I348)-11),'List of tables'!$A$4:$I$998,8,FALSE))," ",VLOOKUP((ROW(I348)-11),'List of tables'!$A$4:$I$998,8,FALSE))</f>
        <v>Download file (ODS, 21 KB)</v>
      </c>
    </row>
    <row r="349" spans="1:9" ht="46.5">
      <c r="A349" s="31" t="str">
        <f>IF(ISNA(VLOOKUP((ROW(A349)-11),'List of tables'!$A$4:$G$998,2,FALSE))," ",VLOOKUP((ROW(A349)-11),'List of tables'!$A$4:$G$998,2,FALSE))</f>
        <v>CT0344NI</v>
      </c>
      <c r="B349" s="10" t="str">
        <f>IF(ISNA(VLOOKUP((ROW(B349)-11),'List of tables'!$A$4:$G$998,3,FALSE))," ",VLOOKUP((ROW(B349)-11),'List of tables'!$A$4:$G$998,3,FALSE))</f>
        <v>Highest Level of Qualification by Occupation by Country of Birth by Year of Most Recent Arrival in Northern Ireland (Born outside Northern Ireland)</v>
      </c>
      <c r="C349" s="10" t="str">
        <f>IF(ISNA(VLOOKUP((ROW(C349)-11),'List of tables'!$A$4:$G$998,5,FALSE))," ",VLOOKUP((ROW(C349)-11),'List of tables'!$A$4:$G$998,5,FALSE))</f>
        <v>Local Government District, Northern Ireland</v>
      </c>
      <c r="D349" s="10" t="str">
        <f>IF(ISNA(VLOOKUP((ROW(D349)-11),'List of tables'!$A$4:$G$998,6,FALSE))," ",VLOOKUP((ROW(D349)-11),'List of tables'!$A$4:$G$998,6,FALSE))</f>
        <v>All usual residents aged 16 to 74 (excluding students) in employment who were born and have lived outside Northern Ireland</v>
      </c>
      <c r="E349" s="59">
        <f>IF(ISNA(VLOOKUP((ROW(E349)-11),'List of tables'!$A$4:$G$998,7,FALSE))," ",VLOOKUP((ROW(E349)-11),'List of tables'!$A$4:$G$998,7,FALSE))</f>
        <v>42922</v>
      </c>
      <c r="F349" s="28" t="str">
        <f t="shared" si="5"/>
        <v>Download file (ODS, 25 KB)</v>
      </c>
      <c r="H349" s="12" t="str">
        <f>IF(ISNA(VLOOKUP((ROW(H349)-11),'List of tables'!$A$4:$I$998,9,FALSE))," ",VLOOKUP((ROW(H349)-11),'List of tables'!$A$4:$I$998,9,FALSE))</f>
        <v>https://datavis.nisra.gov.uk/census/2011/census-2011-commissioned-table-ct0344ni.ods</v>
      </c>
      <c r="I349" s="12" t="str">
        <f>IF(ISNA(VLOOKUP((ROW(I349)-11),'List of tables'!$A$4:$I$998,8,FALSE))," ",VLOOKUP((ROW(I349)-11),'List of tables'!$A$4:$I$998,8,FALSE))</f>
        <v>Download file (ODS, 25 KB)</v>
      </c>
    </row>
    <row r="350" spans="1:9" ht="31">
      <c r="A350" s="31" t="str">
        <f>IF(ISNA(VLOOKUP((ROW(A350)-11),'List of tables'!$A$4:$G$998,2,FALSE))," ",VLOOKUP((ROW(A350)-11),'List of tables'!$A$4:$G$998,2,FALSE))</f>
        <v>CT0345NI</v>
      </c>
      <c r="B350" s="10" t="str">
        <f>IF(ISNA(VLOOKUP((ROW(B350)-11),'List of tables'!$A$4:$G$998,3,FALSE))," ",VLOOKUP((ROW(B350)-11),'List of tables'!$A$4:$G$998,3,FALSE))</f>
        <v>Country of Birth by Year of Most Recent Arrival in Northern Ireland by Long-Term Condition (Born outside Northern Ireland)</v>
      </c>
      <c r="C350" s="10" t="str">
        <f>IF(ISNA(VLOOKUP((ROW(C350)-11),'List of tables'!$A$4:$G$998,5,FALSE))," ",VLOOKUP((ROW(C350)-11),'List of tables'!$A$4:$G$998,5,FALSE))</f>
        <v>Local Government District, Northern Ireland</v>
      </c>
      <c r="D350" s="10" t="str">
        <f>IF(ISNA(VLOOKUP((ROW(D350)-11),'List of tables'!$A$4:$G$998,6,FALSE))," ",VLOOKUP((ROW(D350)-11),'List of tables'!$A$4:$G$998,6,FALSE))</f>
        <v>All usual residents who were born and have lived outside Northern Ireland</v>
      </c>
      <c r="E350" s="59">
        <f>IF(ISNA(VLOOKUP((ROW(E350)-11),'List of tables'!$A$4:$G$998,7,FALSE))," ",VLOOKUP((ROW(E350)-11),'List of tables'!$A$4:$G$998,7,FALSE))</f>
        <v>42922</v>
      </c>
      <c r="F350" s="28" t="str">
        <f t="shared" si="5"/>
        <v>Download file (ODS, 20 KB)</v>
      </c>
      <c r="H350" s="12" t="str">
        <f>IF(ISNA(VLOOKUP((ROW(H350)-11),'List of tables'!$A$4:$I$998,9,FALSE))," ",VLOOKUP((ROW(H350)-11),'List of tables'!$A$4:$I$998,9,FALSE))</f>
        <v>https://datavis.nisra.gov.uk/census/2011/census-2011-commissioned-table-ct0345ni.ods</v>
      </c>
      <c r="I350" s="12" t="str">
        <f>IF(ISNA(VLOOKUP((ROW(I350)-11),'List of tables'!$A$4:$I$998,8,FALSE))," ",VLOOKUP((ROW(I350)-11),'List of tables'!$A$4:$I$998,8,FALSE))</f>
        <v>Download file (ODS, 20 KB)</v>
      </c>
    </row>
    <row r="351" spans="1:9" ht="46.5">
      <c r="A351" s="31" t="str">
        <f>IF(ISNA(VLOOKUP((ROW(A351)-11),'List of tables'!$A$4:$G$998,2,FALSE))," ",VLOOKUP((ROW(A351)-11),'List of tables'!$A$4:$G$998,2,FALSE))</f>
        <v>CT0346NI</v>
      </c>
      <c r="B351" s="10" t="str">
        <f>IF(ISNA(VLOOKUP((ROW(B351)-11),'List of tables'!$A$4:$G$998,3,FALSE))," ",VLOOKUP((ROW(B351)-11),'List of tables'!$A$4:$G$998,3,FALSE))</f>
        <v>Country of Birth by Year of Most Recent Arrival in Northern Ireland by Proficiency in English (Born outside Northern Ireland)</v>
      </c>
      <c r="C351" s="10" t="str">
        <f>IF(ISNA(VLOOKUP((ROW(C351)-11),'List of tables'!$A$4:$G$998,5,FALSE))," ",VLOOKUP((ROW(C351)-11),'List of tables'!$A$4:$G$998,5,FALSE))</f>
        <v>Local Government District, Northern Ireland</v>
      </c>
      <c r="D351" s="10" t="str">
        <f>IF(ISNA(VLOOKUP((ROW(D351)-11),'List of tables'!$A$4:$G$998,6,FALSE))," ",VLOOKUP((ROW(D351)-11),'List of tables'!$A$4:$G$998,6,FALSE))</f>
        <v>All usual residents who were born and have lived outside the United Kingdom or the Republic of Ireland</v>
      </c>
      <c r="E351" s="59">
        <f>IF(ISNA(VLOOKUP((ROW(E351)-11),'List of tables'!$A$4:$G$998,7,FALSE))," ",VLOOKUP((ROW(E351)-11),'List of tables'!$A$4:$G$998,7,FALSE))</f>
        <v>42922</v>
      </c>
      <c r="F351" s="28" t="str">
        <f t="shared" si="5"/>
        <v>Download file (ODS, 19 KB)</v>
      </c>
      <c r="H351" s="12" t="str">
        <f>IF(ISNA(VLOOKUP((ROW(H351)-11),'List of tables'!$A$4:$I$998,9,FALSE))," ",VLOOKUP((ROW(H351)-11),'List of tables'!$A$4:$I$998,9,FALSE))</f>
        <v>https://datavis.nisra.gov.uk/census/2011/census-2011-commissioned-table-ct0346ni.ods</v>
      </c>
      <c r="I351" s="12" t="str">
        <f>IF(ISNA(VLOOKUP((ROW(I351)-11),'List of tables'!$A$4:$I$998,8,FALSE))," ",VLOOKUP((ROW(I351)-11),'List of tables'!$A$4:$I$998,8,FALSE))</f>
        <v>Download file (ODS, 19 KB)</v>
      </c>
    </row>
    <row r="352" spans="1:9" ht="46.5">
      <c r="A352" s="31" t="str">
        <f>IF(ISNA(VLOOKUP((ROW(A352)-11),'List of tables'!$A$4:$G$998,2,FALSE))," ",VLOOKUP((ROW(A352)-11),'List of tables'!$A$4:$G$998,2,FALSE))</f>
        <v>CT0347NI</v>
      </c>
      <c r="B352" s="10" t="str">
        <f>IF(ISNA(VLOOKUP((ROW(B352)-11),'List of tables'!$A$4:$G$998,3,FALSE))," ",VLOOKUP((ROW(B352)-11),'List of tables'!$A$4:$G$998,3,FALSE))</f>
        <v>Households with Dependent Children (Born outside Northern Ireland)</v>
      </c>
      <c r="C352" s="10" t="str">
        <f>IF(ISNA(VLOOKUP((ROW(C352)-11),'List of tables'!$A$4:$G$998,5,FALSE))," ",VLOOKUP((ROW(C352)-11),'List of tables'!$A$4:$G$998,5,FALSE))</f>
        <v>Local Government District, Northern Ireland</v>
      </c>
      <c r="D352" s="10" t="str">
        <f>IF(ISNA(VLOOKUP((ROW(D352)-11),'List of tables'!$A$4:$G$998,6,FALSE))," ",VLOOKUP((ROW(D352)-11),'List of tables'!$A$4:$G$998,6,FALSE))</f>
        <v>All usual residents residing at a household with at least one usual resident born outside Northern Ireland</v>
      </c>
      <c r="E352" s="59">
        <f>IF(ISNA(VLOOKUP((ROW(E352)-11),'List of tables'!$A$4:$G$998,7,FALSE))," ",VLOOKUP((ROW(E352)-11),'List of tables'!$A$4:$G$998,7,FALSE))</f>
        <v>42922</v>
      </c>
      <c r="F352" s="28" t="str">
        <f t="shared" si="5"/>
        <v>Download file (ODS, 16 KB)</v>
      </c>
      <c r="H352" s="12" t="str">
        <f>IF(ISNA(VLOOKUP((ROW(H352)-11),'List of tables'!$A$4:$I$998,9,FALSE))," ",VLOOKUP((ROW(H352)-11),'List of tables'!$A$4:$I$998,9,FALSE))</f>
        <v>https://datavis.nisra.gov.uk/census/2011/census-2011-commissioned-table-ct0347ni.ods</v>
      </c>
      <c r="I352" s="12" t="str">
        <f>IF(ISNA(VLOOKUP((ROW(I352)-11),'List of tables'!$A$4:$I$998,8,FALSE))," ",VLOOKUP((ROW(I352)-11),'List of tables'!$A$4:$I$998,8,FALSE))</f>
        <v>Download file (ODS, 16 KB)</v>
      </c>
    </row>
    <row r="353" spans="1:9" ht="31" customHeight="1">
      <c r="A353" s="31" t="str">
        <f>IF(ISNA(VLOOKUP((ROW(A353)-11),'List of tables'!$A$4:$G$998,2,FALSE))," ",VLOOKUP((ROW(A353)-11),'List of tables'!$A$4:$G$998,2,FALSE))</f>
        <v>CT0348NI</v>
      </c>
      <c r="B353" s="10" t="str">
        <f>IF(ISNA(VLOOKUP((ROW(B353)-11),'List of tables'!$A$4:$G$998,3,FALSE))," ",VLOOKUP((ROW(B353)-11),'List of tables'!$A$4:$G$998,3,FALSE))</f>
        <v>Location of Usual Residence by Country of Birth</v>
      </c>
      <c r="C353" s="10" t="str">
        <f>IF(ISNA(VLOOKUP((ROW(C353)-11),'List of tables'!$A$4:$G$998,5,FALSE))," ",VLOOKUP((ROW(C353)-11),'List of tables'!$A$4:$G$998,5,FALSE))</f>
        <v>Electoral Ward, Northern Ireland</v>
      </c>
      <c r="D353" s="10" t="str">
        <f>IF(ISNA(VLOOKUP((ROW(D353)-11),'List of tables'!$A$4:$G$998,6,FALSE))," ",VLOOKUP((ROW(D353)-11),'List of tables'!$A$4:$G$998,6,FALSE))</f>
        <v>All usual residents</v>
      </c>
      <c r="E353" s="59">
        <f>IF(ISNA(VLOOKUP((ROW(E353)-11),'List of tables'!$A$4:$G$998,7,FALSE))," ",VLOOKUP((ROW(E353)-11),'List of tables'!$A$4:$G$998,7,FALSE))</f>
        <v>42922</v>
      </c>
      <c r="F353" s="28" t="str">
        <f t="shared" si="5"/>
        <v>Download file (ODS, 48 KB)</v>
      </c>
      <c r="H353" s="12" t="str">
        <f>IF(ISNA(VLOOKUP((ROW(H353)-11),'List of tables'!$A$4:$I$998,9,FALSE))," ",VLOOKUP((ROW(H353)-11),'List of tables'!$A$4:$I$998,9,FALSE))</f>
        <v>https://datavis.nisra.gov.uk/census/2011/census-2011-commissioned-table-ct0348ni.ods</v>
      </c>
      <c r="I353" s="12" t="str">
        <f>IF(ISNA(VLOOKUP((ROW(I353)-11),'List of tables'!$A$4:$I$998,8,FALSE))," ",VLOOKUP((ROW(I353)-11),'List of tables'!$A$4:$I$998,8,FALSE))</f>
        <v>Download file (ODS, 48 KB)</v>
      </c>
    </row>
    <row r="354" spans="1:9" ht="31" customHeight="1">
      <c r="A354" s="31" t="str">
        <f>IF(ISNA(VLOOKUP((ROW(A354)-11),'List of tables'!$A$4:$G$998,2,FALSE))," ",VLOOKUP((ROW(A354)-11),'List of tables'!$A$4:$G$998,2,FALSE))</f>
        <v>CT0349NI</v>
      </c>
      <c r="B354" s="10" t="str">
        <f>IF(ISNA(VLOOKUP((ROW(B354)-11),'List of tables'!$A$4:$G$998,3,FALSE))," ",VLOOKUP((ROW(B354)-11),'List of tables'!$A$4:$G$998,3,FALSE))</f>
        <v>Location of Usual Residence by Place of Work</v>
      </c>
      <c r="C354" s="10" t="str">
        <f>IF(ISNA(VLOOKUP((ROW(C354)-11),'List of tables'!$A$4:$G$998,5,FALSE))," ",VLOOKUP((ROW(C354)-11),'List of tables'!$A$4:$G$998,5,FALSE))</f>
        <v>Electoral Ward, Northern Ireland</v>
      </c>
      <c r="D354" s="10" t="str">
        <f>IF(ISNA(VLOOKUP((ROW(D354)-11),'List of tables'!$A$4:$G$998,6,FALSE))," ",VLOOKUP((ROW(D354)-11),'List of tables'!$A$4:$G$998,6,FALSE))</f>
        <v>All usual residents aged 16 to 74 in employment</v>
      </c>
      <c r="E354" s="59">
        <f>IF(ISNA(VLOOKUP((ROW(E354)-11),'List of tables'!$A$4:$G$998,7,FALSE))," ",VLOOKUP((ROW(E354)-11),'List of tables'!$A$4:$G$998,7,FALSE))</f>
        <v>42922</v>
      </c>
      <c r="F354" s="28" t="str">
        <f t="shared" si="5"/>
        <v>Download file (ODS, 35 KB)</v>
      </c>
      <c r="H354" s="12" t="str">
        <f>IF(ISNA(VLOOKUP((ROW(H354)-11),'List of tables'!$A$4:$I$998,9,FALSE))," ",VLOOKUP((ROW(H354)-11),'List of tables'!$A$4:$I$998,9,FALSE))</f>
        <v>https://datavis.nisra.gov.uk/census/2011/census-2011-commissioned-table-ct0349ni.ods</v>
      </c>
      <c r="I354" s="12" t="str">
        <f>IF(ISNA(VLOOKUP((ROW(I354)-11),'List of tables'!$A$4:$I$998,8,FALSE))," ",VLOOKUP((ROW(I354)-11),'List of tables'!$A$4:$I$998,8,FALSE))</f>
        <v>Download file (ODS, 35 KB)</v>
      </c>
    </row>
    <row r="355" spans="1:9" ht="31" customHeight="1">
      <c r="A355" s="31" t="str">
        <f>IF(ISNA(VLOOKUP((ROW(A355)-11),'List of tables'!$A$4:$G$998,2,FALSE))," ",VLOOKUP((ROW(A355)-11),'List of tables'!$A$4:$G$998,2,FALSE))</f>
        <v>CT0350NI</v>
      </c>
      <c r="B355" s="10" t="str">
        <f>IF(ISNA(VLOOKUP((ROW(B355)-11),'List of tables'!$A$4:$G$998,3,FALSE))," ",VLOOKUP((ROW(B355)-11),'List of tables'!$A$4:$G$998,3,FALSE))</f>
        <v>Country of Birth by Place of Work or Study</v>
      </c>
      <c r="C355" s="10" t="str">
        <f>IF(ISNA(VLOOKUP((ROW(C355)-11),'List of tables'!$A$4:$G$998,5,FALSE))," ",VLOOKUP((ROW(C355)-11),'List of tables'!$A$4:$G$998,5,FALSE))</f>
        <v>Electoral Ward, Northern Ireland</v>
      </c>
      <c r="D355" s="10" t="str">
        <f>IF(ISNA(VLOOKUP((ROW(D355)-11),'List of tables'!$A$4:$G$998,6,FALSE))," ",VLOOKUP((ROW(D355)-11),'List of tables'!$A$4:$G$998,6,FALSE))</f>
        <v>All usual residents aged 16 to 74 in employment</v>
      </c>
      <c r="E355" s="59">
        <f>IF(ISNA(VLOOKUP((ROW(E355)-11),'List of tables'!$A$4:$G$998,7,FALSE))," ",VLOOKUP((ROW(E355)-11),'List of tables'!$A$4:$G$998,7,FALSE))</f>
        <v>42922</v>
      </c>
      <c r="F355" s="28" t="str">
        <f t="shared" si="5"/>
        <v>Download file (ODS, 9 KB)</v>
      </c>
      <c r="H355" s="12" t="str">
        <f>IF(ISNA(VLOOKUP((ROW(H355)-11),'List of tables'!$A$4:$I$998,9,FALSE))," ",VLOOKUP((ROW(H355)-11),'List of tables'!$A$4:$I$998,9,FALSE))</f>
        <v>https://datavis.nisra.gov.uk/census/2011/census-2011-commissioned-table-ct0350ni.ods</v>
      </c>
      <c r="I355" s="12" t="str">
        <f>IF(ISNA(VLOOKUP((ROW(I355)-11),'List of tables'!$A$4:$I$998,8,FALSE))," ",VLOOKUP((ROW(I355)-11),'List of tables'!$A$4:$I$998,8,FALSE))</f>
        <v>Download file (ODS, 9 KB)</v>
      </c>
    </row>
    <row r="356" spans="1:9" ht="31" customHeight="1">
      <c r="A356" s="31" t="str">
        <f>IF(ISNA(VLOOKUP((ROW(A356)-11),'List of tables'!$A$4:$G$998,2,FALSE))," ",VLOOKUP((ROW(A356)-11),'List of tables'!$A$4:$G$998,2,FALSE))</f>
        <v>CT0351NI</v>
      </c>
      <c r="B356" s="10" t="str">
        <f>IF(ISNA(VLOOKUP((ROW(B356)-11),'List of tables'!$A$4:$G$998,3,FALSE))," ",VLOOKUP((ROW(B356)-11),'List of tables'!$A$4:$G$998,3,FALSE))</f>
        <v>Place of Work or Study by Age</v>
      </c>
      <c r="C356" s="10" t="str">
        <f>IF(ISNA(VLOOKUP((ROW(C356)-11),'List of tables'!$A$4:$G$998,5,FALSE))," ",VLOOKUP((ROW(C356)-11),'List of tables'!$A$4:$G$998,5,FALSE))</f>
        <v>Northern Ireland</v>
      </c>
      <c r="D356" s="10" t="str">
        <f>IF(ISNA(VLOOKUP((ROW(D356)-11),'List of tables'!$A$4:$G$998,6,FALSE))," ",VLOOKUP((ROW(D356)-11),'List of tables'!$A$4:$G$998,6,FALSE))</f>
        <v>All usual residents aged 16 to 74 in employment</v>
      </c>
      <c r="E356" s="59">
        <f>IF(ISNA(VLOOKUP((ROW(E356)-11),'List of tables'!$A$4:$G$998,7,FALSE))," ",VLOOKUP((ROW(E356)-11),'List of tables'!$A$4:$G$998,7,FALSE))</f>
        <v>42922</v>
      </c>
      <c r="F356" s="28" t="str">
        <f t="shared" si="5"/>
        <v>Download file (ODS, 10 KB)</v>
      </c>
      <c r="H356" s="12" t="str">
        <f>IF(ISNA(VLOOKUP((ROW(H356)-11),'List of tables'!$A$4:$I$998,9,FALSE))," ",VLOOKUP((ROW(H356)-11),'List of tables'!$A$4:$I$998,9,FALSE))</f>
        <v>https://datavis.nisra.gov.uk/census/2011/census-2011-commissioned-table-ct0351ni.ods</v>
      </c>
      <c r="I356" s="12" t="str">
        <f>IF(ISNA(VLOOKUP((ROW(I356)-11),'List of tables'!$A$4:$I$998,8,FALSE))," ",VLOOKUP((ROW(I356)-11),'List of tables'!$A$4:$I$998,8,FALSE))</f>
        <v>Download file (ODS, 10 KB)</v>
      </c>
    </row>
    <row r="357" spans="1:9" ht="31" customHeight="1">
      <c r="A357" s="31" t="str">
        <f>IF(ISNA(VLOOKUP((ROW(A357)-11),'List of tables'!$A$4:$G$998,2,FALSE))," ",VLOOKUP((ROW(A357)-11),'List of tables'!$A$4:$G$998,2,FALSE))</f>
        <v>CT0352NI</v>
      </c>
      <c r="B357" s="10" t="str">
        <f>IF(ISNA(VLOOKUP((ROW(B357)-11),'List of tables'!$A$4:$G$998,3,FALSE))," ",VLOOKUP((ROW(B357)-11),'List of tables'!$A$4:$G$998,3,FALSE))</f>
        <v>Country of Birth by Place of Work or Study</v>
      </c>
      <c r="C357" s="10" t="str">
        <f>IF(ISNA(VLOOKUP((ROW(C357)-11),'List of tables'!$A$4:$G$998,5,FALSE))," ",VLOOKUP((ROW(C357)-11),'List of tables'!$A$4:$G$998,5,FALSE))</f>
        <v>Local Government District, Northern Ireland</v>
      </c>
      <c r="D357" s="10" t="str">
        <f>IF(ISNA(VLOOKUP((ROW(D357)-11),'List of tables'!$A$4:$G$998,6,FALSE))," ",VLOOKUP((ROW(D357)-11),'List of tables'!$A$4:$G$998,6,FALSE))</f>
        <v>All usual residents aged 16 to 74 in employment</v>
      </c>
      <c r="E357" s="59">
        <f>IF(ISNA(VLOOKUP((ROW(E357)-11),'List of tables'!$A$4:$G$998,7,FALSE))," ",VLOOKUP((ROW(E357)-11),'List of tables'!$A$4:$G$998,7,FALSE))</f>
        <v>42922</v>
      </c>
      <c r="F357" s="28" t="str">
        <f t="shared" si="5"/>
        <v>Download file (ODS, 16 KB)</v>
      </c>
      <c r="H357" s="12" t="str">
        <f>IF(ISNA(VLOOKUP((ROW(H357)-11),'List of tables'!$A$4:$I$998,9,FALSE))," ",VLOOKUP((ROW(H357)-11),'List of tables'!$A$4:$I$998,9,FALSE))</f>
        <v>https://datavis.nisra.gov.uk/census/2011/census-2011-commissioned-table-ct0352ni.ods</v>
      </c>
      <c r="I357" s="12" t="str">
        <f>IF(ISNA(VLOOKUP((ROW(I357)-11),'List of tables'!$A$4:$I$998,8,FALSE))," ",VLOOKUP((ROW(I357)-11),'List of tables'!$A$4:$I$998,8,FALSE))</f>
        <v>Download file (ODS, 16 KB)</v>
      </c>
    </row>
    <row r="358" spans="1:9" ht="31" customHeight="1">
      <c r="A358" s="31" t="str">
        <f>IF(ISNA(VLOOKUP((ROW(A358)-11),'List of tables'!$A$4:$G$998,2,FALSE))," ",VLOOKUP((ROW(A358)-11),'List of tables'!$A$4:$G$998,2,FALSE))</f>
        <v>CT0353NI</v>
      </c>
      <c r="B358" s="10" t="str">
        <f>IF(ISNA(VLOOKUP((ROW(B358)-11),'List of tables'!$A$4:$G$998,3,FALSE))," ",VLOOKUP((ROW(B358)-11),'List of tables'!$A$4:$G$998,3,FALSE))</f>
        <v>Theme Table on Place of Work or Study</v>
      </c>
      <c r="C358" s="10" t="str">
        <f>IF(ISNA(VLOOKUP((ROW(C358)-11),'List of tables'!$A$4:$G$998,5,FALSE))," ",VLOOKUP((ROW(C358)-11),'List of tables'!$A$4:$G$998,5,FALSE))</f>
        <v>Electoral Ward, Northern Ireland</v>
      </c>
      <c r="D358" s="10" t="str">
        <f>IF(ISNA(VLOOKUP((ROW(D358)-11),'List of tables'!$A$4:$G$998,6,FALSE))," ",VLOOKUP((ROW(D358)-11),'List of tables'!$A$4:$G$998,6,FALSE))</f>
        <v>All usual residents aged 16 to 74 in employment</v>
      </c>
      <c r="E358" s="59">
        <f>IF(ISNA(VLOOKUP((ROW(E358)-11),'List of tables'!$A$4:$G$998,7,FALSE))," ",VLOOKUP((ROW(E358)-11),'List of tables'!$A$4:$G$998,7,FALSE))</f>
        <v>42922</v>
      </c>
      <c r="F358" s="28" t="str">
        <f t="shared" si="5"/>
        <v>Download file (ODS, 12 KB)</v>
      </c>
      <c r="H358" s="12" t="str">
        <f>IF(ISNA(VLOOKUP((ROW(H358)-11),'List of tables'!$A$4:$I$998,9,FALSE))," ",VLOOKUP((ROW(H358)-11),'List of tables'!$A$4:$I$998,9,FALSE))</f>
        <v>https://datavis.nisra.gov.uk/census/2011/census-2011-commissioned-table-ct0353ni.ods</v>
      </c>
      <c r="I358" s="12" t="str">
        <f>IF(ISNA(VLOOKUP((ROW(I358)-11),'List of tables'!$A$4:$I$998,8,FALSE))," ",VLOOKUP((ROW(I358)-11),'List of tables'!$A$4:$I$998,8,FALSE))</f>
        <v>Download file (ODS, 12 KB)</v>
      </c>
    </row>
    <row r="359" spans="1:9" ht="46.5">
      <c r="A359" s="31" t="str">
        <f>IF(ISNA(VLOOKUP((ROW(A359)-11),'List of tables'!$A$4:$G$998,2,FALSE))," ",VLOOKUP((ROW(A359)-11),'List of tables'!$A$4:$G$998,2,FALSE))</f>
        <v>CT0354NI</v>
      </c>
      <c r="B359" s="10" t="str">
        <f>IF(ISNA(VLOOKUP((ROW(B359)-11),'List of tables'!$A$4:$G$998,3,FALSE))," ",VLOOKUP((ROW(B359)-11),'List of tables'!$A$4:$G$998,3,FALSE))</f>
        <v>Location of Usual Residence by Place of Work in Republic of Ireland (ROI)</v>
      </c>
      <c r="C359" s="10" t="str">
        <f>IF(ISNA(VLOOKUP((ROW(C359)-11),'List of tables'!$A$4:$G$998,5,FALSE))," ",VLOOKUP((ROW(C359)-11),'List of tables'!$A$4:$G$998,5,FALSE))</f>
        <v>Local Government District (2014)</v>
      </c>
      <c r="D359" s="10" t="str">
        <f>IF(ISNA(VLOOKUP((ROW(D359)-11),'List of tables'!$A$4:$G$998,6,FALSE))," ",VLOOKUP((ROW(D359)-11),'List of tables'!$A$4:$G$998,6,FALSE))</f>
        <v>All usual residents aged 16 to 74 (excluding students) in employment and currently working at an address in the Republic of Ireland</v>
      </c>
      <c r="E359" s="59">
        <f>IF(ISNA(VLOOKUP((ROW(E359)-11),'List of tables'!$A$4:$G$998,7,FALSE))," ",VLOOKUP((ROW(E359)-11),'List of tables'!$A$4:$G$998,7,FALSE))</f>
        <v>42922</v>
      </c>
      <c r="F359" s="28" t="str">
        <f t="shared" si="5"/>
        <v>Download file (ODS, 11 KB)</v>
      </c>
      <c r="H359" s="12" t="str">
        <f>IF(ISNA(VLOOKUP((ROW(H359)-11),'List of tables'!$A$4:$I$998,9,FALSE))," ",VLOOKUP((ROW(H359)-11),'List of tables'!$A$4:$I$998,9,FALSE))</f>
        <v>https://datavis.nisra.gov.uk/census/2011/census-2011-commissioned-table-ct0354ni.ods</v>
      </c>
      <c r="I359" s="12" t="str">
        <f>IF(ISNA(VLOOKUP((ROW(I359)-11),'List of tables'!$A$4:$I$998,8,FALSE))," ",VLOOKUP((ROW(I359)-11),'List of tables'!$A$4:$I$998,8,FALSE))</f>
        <v>Download file (ODS, 11 KB)</v>
      </c>
    </row>
    <row r="360" spans="1:9" ht="46.5">
      <c r="A360" s="31" t="str">
        <f>IF(ISNA(VLOOKUP((ROW(A360)-11),'List of tables'!$A$4:$G$998,2,FALSE))," ",VLOOKUP((ROW(A360)-11),'List of tables'!$A$4:$G$998,2,FALSE))</f>
        <v>CT0355NI</v>
      </c>
      <c r="B360" s="10" t="str">
        <f>IF(ISNA(VLOOKUP((ROW(B360)-11),'List of tables'!$A$4:$G$998,3,FALSE))," ",VLOOKUP((ROW(B360)-11),'List of tables'!$A$4:$G$998,3,FALSE))</f>
        <v>Location of Usual Residence by Place of Work</v>
      </c>
      <c r="C360" s="10" t="str">
        <f>IF(ISNA(VLOOKUP((ROW(C360)-11),'List of tables'!$A$4:$G$998,5,FALSE))," ",VLOOKUP((ROW(C360)-11),'List of tables'!$A$4:$G$998,5,FALSE))</f>
        <v>Super Output Area</v>
      </c>
      <c r="D360" s="10" t="str">
        <f>IF(ISNA(VLOOKUP((ROW(D360)-11),'List of tables'!$A$4:$G$998,6,FALSE))," ",VLOOKUP((ROW(D360)-11),'List of tables'!$A$4:$G$998,6,FALSE))</f>
        <v>All usual residents aged 16 to 74 (excluding students) in employment and currently working in Belfast Metropolitan Area</v>
      </c>
      <c r="E360" s="59">
        <f>IF(ISNA(VLOOKUP((ROW(E360)-11),'List of tables'!$A$4:$G$998,7,FALSE))," ",VLOOKUP((ROW(E360)-11),'List of tables'!$A$4:$G$998,7,FALSE))</f>
        <v>42922</v>
      </c>
      <c r="F360" s="28" t="str">
        <f t="shared" si="5"/>
        <v>Download file (ODS, 27 KB)</v>
      </c>
      <c r="H360" s="12" t="str">
        <f>IF(ISNA(VLOOKUP((ROW(H360)-11),'List of tables'!$A$4:$I$998,9,FALSE))," ",VLOOKUP((ROW(H360)-11),'List of tables'!$A$4:$I$998,9,FALSE))</f>
        <v>https://datavis.nisra.gov.uk/census/2011/census-2011-commissioned-table-ct0355ni.ods</v>
      </c>
      <c r="I360" s="12" t="str">
        <f>IF(ISNA(VLOOKUP((ROW(I360)-11),'List of tables'!$A$4:$I$998,8,FALSE))," ",VLOOKUP((ROW(I360)-11),'List of tables'!$A$4:$I$998,8,FALSE))</f>
        <v>Download file (ODS, 27 KB)</v>
      </c>
    </row>
    <row r="361" spans="1:9" ht="31">
      <c r="A361" s="31" t="str">
        <f>IF(ISNA(VLOOKUP((ROW(A361)-11),'List of tables'!$A$4:$G$998,2,FALSE))," ",VLOOKUP((ROW(A361)-11),'List of tables'!$A$4:$G$998,2,FALSE))</f>
        <v>CT0356NI</v>
      </c>
      <c r="B361" s="10" t="str">
        <f>IF(ISNA(VLOOKUP((ROW(B361)-11),'List of tables'!$A$4:$G$998,3,FALSE))," ",VLOOKUP((ROW(B361)-11),'List of tables'!$A$4:$G$998,3,FALSE))</f>
        <v>Distance Travelled to Work by Highest Level of Qualification</v>
      </c>
      <c r="C361" s="10" t="str">
        <f>IF(ISNA(VLOOKUP((ROW(C361)-11),'List of tables'!$A$4:$G$998,5,FALSE))," ",VLOOKUP((ROW(C361)-11),'List of tables'!$A$4:$G$998,5,FALSE))</f>
        <v>Settlement2015</v>
      </c>
      <c r="D361" s="10" t="str">
        <f>IF(ISNA(VLOOKUP((ROW(D361)-11),'List of tables'!$A$4:$G$998,6,FALSE))," ",VLOOKUP((ROW(D361)-11),'List of tables'!$A$4:$G$998,6,FALSE))</f>
        <v>All usual residents aged 16 to 74 (excluding students) in employment and currently working</v>
      </c>
      <c r="E361" s="59">
        <f>IF(ISNA(VLOOKUP((ROW(E361)-11),'List of tables'!$A$4:$G$998,7,FALSE))," ",VLOOKUP((ROW(E361)-11),'List of tables'!$A$4:$G$998,7,FALSE))</f>
        <v>42922</v>
      </c>
      <c r="F361" s="28" t="str">
        <f t="shared" si="5"/>
        <v>Download file (ODS, 17 KB)</v>
      </c>
      <c r="H361" s="12" t="str">
        <f>IF(ISNA(VLOOKUP((ROW(H361)-11),'List of tables'!$A$4:$I$998,9,FALSE))," ",VLOOKUP((ROW(H361)-11),'List of tables'!$A$4:$I$998,9,FALSE))</f>
        <v>https://datavis.nisra.gov.uk/census/2011/census-2011-commissioned-table-ct0356ni.ods</v>
      </c>
      <c r="I361" s="12" t="str">
        <f>IF(ISNA(VLOOKUP((ROW(I361)-11),'List of tables'!$A$4:$I$998,8,FALSE))," ",VLOOKUP((ROW(I361)-11),'List of tables'!$A$4:$I$998,8,FALSE))</f>
        <v>Download file (ODS, 17 KB)</v>
      </c>
    </row>
    <row r="362" spans="1:9" ht="31" customHeight="1">
      <c r="A362" s="31" t="str">
        <f>IF(ISNA(VLOOKUP((ROW(A362)-11),'List of tables'!$A$4:$G$998,2,FALSE))," ",VLOOKUP((ROW(A362)-11),'List of tables'!$A$4:$G$998,2,FALSE))</f>
        <v>CT0357NI</v>
      </c>
      <c r="B362" s="10" t="str">
        <f>IF(ISNA(VLOOKUP((ROW(B362)-11),'List of tables'!$A$4:$G$998,3,FALSE))," ",VLOOKUP((ROW(B362)-11),'List of tables'!$A$4:$G$998,3,FALSE))</f>
        <v>Long-Term Health Problem or Disability by Tenure by Age by Sex</v>
      </c>
      <c r="C362" s="10" t="str">
        <f>IF(ISNA(VLOOKUP((ROW(C362)-11),'List of tables'!$A$4:$G$998,5,FALSE))," ",VLOOKUP((ROW(C362)-11),'List of tables'!$A$4:$G$998,5,FALSE))</f>
        <v>Health and Social Care Trust</v>
      </c>
      <c r="D362" s="10" t="str">
        <f>IF(ISNA(VLOOKUP((ROW(D362)-11),'List of tables'!$A$4:$G$998,6,FALSE))," ",VLOOKUP((ROW(D362)-11),'List of tables'!$A$4:$G$998,6,FALSE))</f>
        <v>All usual residents</v>
      </c>
      <c r="E362" s="59">
        <f>IF(ISNA(VLOOKUP((ROW(E362)-11),'List of tables'!$A$4:$G$998,7,FALSE))," ",VLOOKUP((ROW(E362)-11),'List of tables'!$A$4:$G$998,7,FALSE))</f>
        <v>43047</v>
      </c>
      <c r="F362" s="28" t="str">
        <f t="shared" si="5"/>
        <v>Download file (ODS, 65 KB)</v>
      </c>
      <c r="H362" s="12" t="str">
        <f>IF(ISNA(VLOOKUP((ROW(H362)-11),'List of tables'!$A$4:$I$998,9,FALSE))," ",VLOOKUP((ROW(H362)-11),'List of tables'!$A$4:$I$998,9,FALSE))</f>
        <v>https://datavis.nisra.gov.uk/census/2011/census-2011-commissioned-table-ct0357ni.ods</v>
      </c>
      <c r="I362" s="12" t="str">
        <f>IF(ISNA(VLOOKUP((ROW(I362)-11),'List of tables'!$A$4:$I$998,8,FALSE))," ",VLOOKUP((ROW(I362)-11),'List of tables'!$A$4:$I$998,8,FALSE))</f>
        <v>Download file (ODS, 65 KB)</v>
      </c>
    </row>
    <row r="363" spans="1:9" ht="31" customHeight="1">
      <c r="A363" s="31" t="str">
        <f>IF(ISNA(VLOOKUP((ROW(A363)-11),'List of tables'!$A$4:$G$998,2,FALSE))," ",VLOOKUP((ROW(A363)-11),'List of tables'!$A$4:$G$998,2,FALSE))</f>
        <v>CT0358NI</v>
      </c>
      <c r="B363" s="10" t="str">
        <f>IF(ISNA(VLOOKUP((ROW(B363)-11),'List of tables'!$A$4:$G$998,3,FALSE))," ",VLOOKUP((ROW(B363)-11),'List of tables'!$A$4:$G$998,3,FALSE))</f>
        <v>Occupation (2 Digit) by Industry (2 Digit)</v>
      </c>
      <c r="C363" s="10" t="str">
        <f>IF(ISNA(VLOOKUP((ROW(C363)-11),'List of tables'!$A$4:$G$998,5,FALSE))," ",VLOOKUP((ROW(C363)-11),'List of tables'!$A$4:$G$998,5,FALSE))</f>
        <v>Local Government District (2014), Northern Ireland</v>
      </c>
      <c r="D363" s="10" t="str">
        <f>IF(ISNA(VLOOKUP((ROW(D363)-11),'List of tables'!$A$4:$G$998,6,FALSE))," ",VLOOKUP((ROW(D363)-11),'List of tables'!$A$4:$G$998,6,FALSE))</f>
        <v>All usual residents aged 16 to 74 (excluding students) in employment</v>
      </c>
      <c r="E363" s="59">
        <f>IF(ISNA(VLOOKUP((ROW(E363)-11),'List of tables'!$A$4:$G$998,7,FALSE))," ",VLOOKUP((ROW(E363)-11),'List of tables'!$A$4:$G$998,7,FALSE))</f>
        <v>43047</v>
      </c>
      <c r="F363" s="28" t="str">
        <f t="shared" si="5"/>
        <v>Download file (ODS, 311 KB)</v>
      </c>
      <c r="H363" s="12" t="str">
        <f>IF(ISNA(VLOOKUP((ROW(H363)-11),'List of tables'!$A$4:$I$998,9,FALSE))," ",VLOOKUP((ROW(H363)-11),'List of tables'!$A$4:$I$998,9,FALSE))</f>
        <v>https://datavis.nisra.gov.uk/census/2011/census-2011-commissioned-table-ct0358ni.ods</v>
      </c>
      <c r="I363" s="12" t="str">
        <f>IF(ISNA(VLOOKUP((ROW(I363)-11),'List of tables'!$A$4:$I$998,8,FALSE))," ",VLOOKUP((ROW(I363)-11),'List of tables'!$A$4:$I$998,8,FALSE))</f>
        <v>Download file (ODS, 311 KB)</v>
      </c>
    </row>
    <row r="364" spans="1:9" ht="31" customHeight="1">
      <c r="A364" s="31" t="str">
        <f>IF(ISNA(VLOOKUP((ROW(A364)-11),'List of tables'!$A$4:$G$998,2,FALSE))," ",VLOOKUP((ROW(A364)-11),'List of tables'!$A$4:$G$998,2,FALSE))</f>
        <v>CT0359NI</v>
      </c>
      <c r="B364" s="10" t="str">
        <f>IF(ISNA(VLOOKUP((ROW(B364)-11),'List of tables'!$A$4:$G$998,3,FALSE))," ",VLOOKUP((ROW(B364)-11),'List of tables'!$A$4:$G$998,3,FALSE))</f>
        <v>Occupation (3 Digit) by Industry</v>
      </c>
      <c r="C364" s="10" t="str">
        <f>IF(ISNA(VLOOKUP((ROW(C364)-11),'List of tables'!$A$4:$G$998,5,FALSE))," ",VLOOKUP((ROW(C364)-11),'List of tables'!$A$4:$G$998,5,FALSE))</f>
        <v>Local Government District (2014), Northern Ireland</v>
      </c>
      <c r="D364" s="10" t="str">
        <f>IF(ISNA(VLOOKUP((ROW(D364)-11),'List of tables'!$A$4:$G$998,6,FALSE))," ",VLOOKUP((ROW(D364)-11),'List of tables'!$A$4:$G$998,6,FALSE))</f>
        <v>All usual residents aged 16 to 74 (excluding students) in employment</v>
      </c>
      <c r="E364" s="59">
        <f>IF(ISNA(VLOOKUP((ROW(E364)-11),'List of tables'!$A$4:$G$998,7,FALSE))," ",VLOOKUP((ROW(E364)-11),'List of tables'!$A$4:$G$998,7,FALSE))</f>
        <v>43047</v>
      </c>
      <c r="F364" s="28" t="str">
        <f t="shared" si="5"/>
        <v>Download file (ODS, 243 KB)</v>
      </c>
      <c r="H364" s="12" t="str">
        <f>IF(ISNA(VLOOKUP((ROW(H364)-11),'List of tables'!$A$4:$I$998,9,FALSE))," ",VLOOKUP((ROW(H364)-11),'List of tables'!$A$4:$I$998,9,FALSE))</f>
        <v>https://datavis.nisra.gov.uk/census/2011/census-2011-commissioned-table-ct0359ni.ods</v>
      </c>
      <c r="I364" s="12" t="str">
        <f>IF(ISNA(VLOOKUP((ROW(I364)-11),'List of tables'!$A$4:$I$998,8,FALSE))," ",VLOOKUP((ROW(I364)-11),'List of tables'!$A$4:$I$998,8,FALSE))</f>
        <v>Download file (ODS, 243 KB)</v>
      </c>
    </row>
    <row r="365" spans="1:9" ht="31" customHeight="1">
      <c r="A365" s="31" t="str">
        <f>IF(ISNA(VLOOKUP((ROW(A365)-11),'List of tables'!$A$4:$G$998,2,FALSE))," ",VLOOKUP((ROW(A365)-11),'List of tables'!$A$4:$G$998,2,FALSE))</f>
        <v>CT0360NI</v>
      </c>
      <c r="B365" s="10" t="str">
        <f>IF(ISNA(VLOOKUP((ROW(B365)-11),'List of tables'!$A$4:$G$998,3,FALSE))," ",VLOOKUP((ROW(B365)-11),'List of tables'!$A$4:$G$998,3,FALSE))</f>
        <v>Ethnic Group by Urban-Rural Classification</v>
      </c>
      <c r="C365" s="10" t="str">
        <f>IF(ISNA(VLOOKUP((ROW(C365)-11),'List of tables'!$A$4:$G$998,5,FALSE))," ",VLOOKUP((ROW(C365)-11),'List of tables'!$A$4:$G$998,5,FALSE))</f>
        <v>Northern Ireland</v>
      </c>
      <c r="D365" s="10" t="str">
        <f>IF(ISNA(VLOOKUP((ROW(D365)-11),'List of tables'!$A$4:$G$998,6,FALSE))," ",VLOOKUP((ROW(D365)-11),'List of tables'!$A$4:$G$998,6,FALSE))</f>
        <v>All usual residents</v>
      </c>
      <c r="E365" s="59">
        <f>IF(ISNA(VLOOKUP((ROW(E365)-11),'List of tables'!$A$4:$G$998,7,FALSE))," ",VLOOKUP((ROW(E365)-11),'List of tables'!$A$4:$G$998,7,FALSE))</f>
        <v>43047</v>
      </c>
      <c r="F365" s="28" t="str">
        <f t="shared" si="5"/>
        <v>Download file (ODS, 10 KB)</v>
      </c>
      <c r="H365" s="12" t="str">
        <f>IF(ISNA(VLOOKUP((ROW(H365)-11),'List of tables'!$A$4:$I$998,9,FALSE))," ",VLOOKUP((ROW(H365)-11),'List of tables'!$A$4:$I$998,9,FALSE))</f>
        <v>https://datavis.nisra.gov.uk/census/2011/census-2011-commissioned-table-ct0360ni.ods</v>
      </c>
      <c r="I365" s="12" t="str">
        <f>IF(ISNA(VLOOKUP((ROW(I365)-11),'List of tables'!$A$4:$I$998,8,FALSE))," ",VLOOKUP((ROW(I365)-11),'List of tables'!$A$4:$I$998,8,FALSE))</f>
        <v>Download file (ODS, 10 KB)</v>
      </c>
    </row>
    <row r="366" spans="1:9" ht="31" customHeight="1">
      <c r="A366" s="31" t="str">
        <f>IF(ISNA(VLOOKUP((ROW(A366)-11),'List of tables'!$A$4:$G$998,2,FALSE))," ",VLOOKUP((ROW(A366)-11),'List of tables'!$A$4:$G$998,2,FALSE))</f>
        <v>CT0361NI</v>
      </c>
      <c r="B366" s="10" t="str">
        <f>IF(ISNA(VLOOKUP((ROW(B366)-11),'List of tables'!$A$4:$G$998,3,FALSE))," ",VLOOKUP((ROW(B366)-11),'List of tables'!$A$4:$G$998,3,FALSE))</f>
        <v>National Identity by Urban-Rural Classification</v>
      </c>
      <c r="C366" s="10" t="str">
        <f>IF(ISNA(VLOOKUP((ROW(C366)-11),'List of tables'!$A$4:$G$998,5,FALSE))," ",VLOOKUP((ROW(C366)-11),'List of tables'!$A$4:$G$998,5,FALSE))</f>
        <v>Northern Ireland</v>
      </c>
      <c r="D366" s="10" t="str">
        <f>IF(ISNA(VLOOKUP((ROW(D366)-11),'List of tables'!$A$4:$G$998,6,FALSE))," ",VLOOKUP((ROW(D366)-11),'List of tables'!$A$4:$G$998,6,FALSE))</f>
        <v>All usual residents</v>
      </c>
      <c r="E366" s="59">
        <f>IF(ISNA(VLOOKUP((ROW(E366)-11),'List of tables'!$A$4:$G$998,7,FALSE))," ",VLOOKUP((ROW(E366)-11),'List of tables'!$A$4:$G$998,7,FALSE))</f>
        <v>43047</v>
      </c>
      <c r="F366" s="28" t="str">
        <f t="shared" si="5"/>
        <v>Download file (ODS, 9 KB)</v>
      </c>
      <c r="H366" s="12" t="str">
        <f>IF(ISNA(VLOOKUP((ROW(H366)-11),'List of tables'!$A$4:$I$998,9,FALSE))," ",VLOOKUP((ROW(H366)-11),'List of tables'!$A$4:$I$998,9,FALSE))</f>
        <v>https://datavis.nisra.gov.uk/census/2011/census-2011-commissioned-table-ct0361ni.ods</v>
      </c>
      <c r="I366" s="12" t="str">
        <f>IF(ISNA(VLOOKUP((ROW(I366)-11),'List of tables'!$A$4:$I$998,8,FALSE))," ",VLOOKUP((ROW(I366)-11),'List of tables'!$A$4:$I$998,8,FALSE))</f>
        <v>Download file (ODS, 9 KB)</v>
      </c>
    </row>
    <row r="367" spans="1:9" ht="31" customHeight="1">
      <c r="A367" s="31" t="str">
        <f>IF(ISNA(VLOOKUP((ROW(A367)-11),'List of tables'!$A$4:$G$998,2,FALSE))," ",VLOOKUP((ROW(A367)-11),'List of tables'!$A$4:$G$998,2,FALSE))</f>
        <v>CT0362NI</v>
      </c>
      <c r="B367" s="10" t="str">
        <f>IF(ISNA(VLOOKUP((ROW(B367)-11),'List of tables'!$A$4:$G$998,3,FALSE))," ",VLOOKUP((ROW(B367)-11),'List of tables'!$A$4:$G$998,3,FALSE))</f>
        <v>Main Language by Urban-Rural Classification</v>
      </c>
      <c r="C367" s="10" t="str">
        <f>IF(ISNA(VLOOKUP((ROW(C367)-11),'List of tables'!$A$4:$G$998,5,FALSE))," ",VLOOKUP((ROW(C367)-11),'List of tables'!$A$4:$G$998,5,FALSE))</f>
        <v>Northern Ireland</v>
      </c>
      <c r="D367" s="10" t="str">
        <f>IF(ISNA(VLOOKUP((ROW(D367)-11),'List of tables'!$A$4:$G$998,6,FALSE))," ",VLOOKUP((ROW(D367)-11),'List of tables'!$A$4:$G$998,6,FALSE))</f>
        <v>All usual residents aged 3 and over</v>
      </c>
      <c r="E367" s="59">
        <f>IF(ISNA(VLOOKUP((ROW(E367)-11),'List of tables'!$A$4:$G$998,7,FALSE))," ",VLOOKUP((ROW(E367)-11),'List of tables'!$A$4:$G$998,7,FALSE))</f>
        <v>43047</v>
      </c>
      <c r="F367" s="28" t="str">
        <f t="shared" si="5"/>
        <v>Download file (ODS, 10 KB)</v>
      </c>
      <c r="H367" s="12" t="str">
        <f>IF(ISNA(VLOOKUP((ROW(H367)-11),'List of tables'!$A$4:$I$998,9,FALSE))," ",VLOOKUP((ROW(H367)-11),'List of tables'!$A$4:$I$998,9,FALSE))</f>
        <v>https://datavis.nisra.gov.uk/census/2011/census-2011-commissioned-table-ct0362ni.ods</v>
      </c>
      <c r="I367" s="12" t="str">
        <f>IF(ISNA(VLOOKUP((ROW(I367)-11),'List of tables'!$A$4:$I$998,8,FALSE))," ",VLOOKUP((ROW(I367)-11),'List of tables'!$A$4:$I$998,8,FALSE))</f>
        <v>Download file (ODS, 10 KB)</v>
      </c>
    </row>
    <row r="368" spans="1:9" ht="31" customHeight="1">
      <c r="A368" s="31" t="str">
        <f>IF(ISNA(VLOOKUP((ROW(A368)-11),'List of tables'!$A$4:$G$998,2,FALSE))," ",VLOOKUP((ROW(A368)-11),'List of tables'!$A$4:$G$998,2,FALSE))</f>
        <v>CT0363NI</v>
      </c>
      <c r="B368" s="10" t="str">
        <f>IF(ISNA(VLOOKUP((ROW(B368)-11),'List of tables'!$A$4:$G$998,3,FALSE))," ",VLOOKUP((ROW(B368)-11),'List of tables'!$A$4:$G$998,3,FALSE))</f>
        <v>Religion or Religion Brought Up In by Urban-Rural Classification</v>
      </c>
      <c r="C368" s="10" t="str">
        <f>IF(ISNA(VLOOKUP((ROW(C368)-11),'List of tables'!$A$4:$G$998,5,FALSE))," ",VLOOKUP((ROW(C368)-11),'List of tables'!$A$4:$G$998,5,FALSE))</f>
        <v>Northern Ireland</v>
      </c>
      <c r="D368" s="10" t="str">
        <f>IF(ISNA(VLOOKUP((ROW(D368)-11),'List of tables'!$A$4:$G$998,6,FALSE))," ",VLOOKUP((ROW(D368)-11),'List of tables'!$A$4:$G$998,6,FALSE))</f>
        <v>All usual residents</v>
      </c>
      <c r="E368" s="59">
        <f>IF(ISNA(VLOOKUP((ROW(E368)-11),'List of tables'!$A$4:$G$998,7,FALSE))," ",VLOOKUP((ROW(E368)-11),'List of tables'!$A$4:$G$998,7,FALSE))</f>
        <v>43047</v>
      </c>
      <c r="F368" s="28" t="str">
        <f t="shared" si="5"/>
        <v>Download file (ODS, 9 KB)</v>
      </c>
      <c r="H368" s="12" t="str">
        <f>IF(ISNA(VLOOKUP((ROW(H368)-11),'List of tables'!$A$4:$I$998,9,FALSE))," ",VLOOKUP((ROW(H368)-11),'List of tables'!$A$4:$I$998,9,FALSE))</f>
        <v>https://datavis.nisra.gov.uk/census/2011/census-2011-commissioned-table-ct0363ni.ods</v>
      </c>
      <c r="I368" s="12" t="str">
        <f>IF(ISNA(VLOOKUP((ROW(I368)-11),'List of tables'!$A$4:$I$998,8,FALSE))," ",VLOOKUP((ROW(I368)-11),'List of tables'!$A$4:$I$998,8,FALSE))</f>
        <v>Download file (ODS, 9 KB)</v>
      </c>
    </row>
    <row r="369" spans="1:9" ht="31" customHeight="1">
      <c r="A369" s="31" t="str">
        <f>IF(ISNA(VLOOKUP((ROW(A369)-11),'List of tables'!$A$4:$G$998,2,FALSE))," ",VLOOKUP((ROW(A369)-11),'List of tables'!$A$4:$G$998,2,FALSE))</f>
        <v>CT0364NI</v>
      </c>
      <c r="B369" s="10" t="str">
        <f>IF(ISNA(VLOOKUP((ROW(B369)-11),'List of tables'!$A$4:$G$998,3,FALSE))," ",VLOOKUP((ROW(B369)-11),'List of tables'!$A$4:$G$998,3,FALSE))</f>
        <v>Long-Term Health Problem or Disability by Age by Sex</v>
      </c>
      <c r="C369" s="10" t="str">
        <f>IF(ISNA(VLOOKUP((ROW(C369)-11),'List of tables'!$A$4:$G$998,5,FALSE))," ",VLOOKUP((ROW(C369)-11),'List of tables'!$A$4:$G$998,5,FALSE))</f>
        <v>Health and Social Care Trust</v>
      </c>
      <c r="D369" s="10" t="str">
        <f>IF(ISNA(VLOOKUP((ROW(D369)-11),'List of tables'!$A$4:$G$998,6,FALSE))," ",VLOOKUP((ROW(D369)-11),'List of tables'!$A$4:$G$998,6,FALSE))</f>
        <v>All usual residents</v>
      </c>
      <c r="E369" s="59">
        <f>IF(ISNA(VLOOKUP((ROW(E369)-11),'List of tables'!$A$4:$G$998,7,FALSE))," ",VLOOKUP((ROW(E369)-11),'List of tables'!$A$4:$G$998,7,FALSE))</f>
        <v>43047</v>
      </c>
      <c r="F369" s="28" t="str">
        <f t="shared" si="5"/>
        <v>Download file (ODS, 26 KB)</v>
      </c>
      <c r="H369" s="12" t="str">
        <f>IF(ISNA(VLOOKUP((ROW(H369)-11),'List of tables'!$A$4:$I$998,9,FALSE))," ",VLOOKUP((ROW(H369)-11),'List of tables'!$A$4:$I$998,9,FALSE))</f>
        <v>https://datavis.nisra.gov.uk/census/2011/census-2011-commissioned-table-ct0364ni.ods</v>
      </c>
      <c r="I369" s="12" t="str">
        <f>IF(ISNA(VLOOKUP((ROW(I369)-11),'List of tables'!$A$4:$I$998,8,FALSE))," ",VLOOKUP((ROW(I369)-11),'List of tables'!$A$4:$I$998,8,FALSE))</f>
        <v>Download file (ODS, 26 KB)</v>
      </c>
    </row>
    <row r="370" spans="1:9" ht="31" customHeight="1">
      <c r="A370" s="31" t="str">
        <f>IF(ISNA(VLOOKUP((ROW(A370)-11),'List of tables'!$A$4:$G$998,2,FALSE))," ",VLOOKUP((ROW(A370)-11),'List of tables'!$A$4:$G$998,2,FALSE))</f>
        <v>CT0365NI</v>
      </c>
      <c r="B370" s="10" t="str">
        <f>IF(ISNA(VLOOKUP((ROW(B370)-11),'List of tables'!$A$4:$G$998,3,FALSE))," ",VLOOKUP((ROW(B370)-11),'List of tables'!$A$4:$G$998,3,FALSE))</f>
        <v>Economic Activity by Religion by Sex</v>
      </c>
      <c r="C370" s="10" t="str">
        <f>IF(ISNA(VLOOKUP((ROW(C370)-11),'List of tables'!$A$4:$G$998,5,FALSE))," ",VLOOKUP((ROW(C370)-11),'List of tables'!$A$4:$G$998,5,FALSE))</f>
        <v>Local Government District</v>
      </c>
      <c r="D370" s="10" t="str">
        <f>IF(ISNA(VLOOKUP((ROW(D370)-11),'List of tables'!$A$4:$G$998,6,FALSE))," ",VLOOKUP((ROW(D370)-11),'List of tables'!$A$4:$G$998,6,FALSE))</f>
        <v>All usual residents aged 16 to 29</v>
      </c>
      <c r="E370" s="59">
        <f>IF(ISNA(VLOOKUP((ROW(E370)-11),'List of tables'!$A$4:$G$998,7,FALSE))," ",VLOOKUP((ROW(E370)-11),'List of tables'!$A$4:$G$998,7,FALSE))</f>
        <v>43047</v>
      </c>
      <c r="F370" s="28" t="str">
        <f t="shared" si="5"/>
        <v>Download file (ODS, 14 KB)</v>
      </c>
      <c r="H370" s="12" t="str">
        <f>IF(ISNA(VLOOKUP((ROW(H370)-11),'List of tables'!$A$4:$I$998,9,FALSE))," ",VLOOKUP((ROW(H370)-11),'List of tables'!$A$4:$I$998,9,FALSE))</f>
        <v>https://datavis.nisra.gov.uk/census/2011/census-2011-commissioned-table-ct0365ni.ods</v>
      </c>
      <c r="I370" s="12" t="str">
        <f>IF(ISNA(VLOOKUP((ROW(I370)-11),'List of tables'!$A$4:$I$998,8,FALSE))," ",VLOOKUP((ROW(I370)-11),'List of tables'!$A$4:$I$998,8,FALSE))</f>
        <v>Download file (ODS, 14 KB)</v>
      </c>
    </row>
    <row r="371" spans="1:9" ht="31" customHeight="1">
      <c r="A371" s="31" t="str">
        <f>IF(ISNA(VLOOKUP((ROW(A371)-11),'List of tables'!$A$4:$G$998,2,FALSE))," ",VLOOKUP((ROW(A371)-11),'List of tables'!$A$4:$G$998,2,FALSE))</f>
        <v>CT0366NI</v>
      </c>
      <c r="B371" s="10" t="str">
        <f>IF(ISNA(VLOOKUP((ROW(B371)-11),'List of tables'!$A$4:$G$998,3,FALSE))," ",VLOOKUP((ROW(B371)-11),'List of tables'!$A$4:$G$998,3,FALSE))</f>
        <v>Highest Level of Qualification by Urban-Rural Classification by Age by Sex</v>
      </c>
      <c r="C371" s="10" t="str">
        <f>IF(ISNA(VLOOKUP((ROW(C371)-11),'List of tables'!$A$4:$G$998,5,FALSE))," ",VLOOKUP((ROW(C371)-11),'List of tables'!$A$4:$G$998,5,FALSE))</f>
        <v>Northern Ireland</v>
      </c>
      <c r="D371" s="10" t="str">
        <f>IF(ISNA(VLOOKUP((ROW(D371)-11),'List of tables'!$A$4:$G$998,6,FALSE))," ",VLOOKUP((ROW(D371)-11),'List of tables'!$A$4:$G$998,6,FALSE))</f>
        <v>All usual residents aged 16 and over</v>
      </c>
      <c r="E371" s="59">
        <f>IF(ISNA(VLOOKUP((ROW(E371)-11),'List of tables'!$A$4:$G$998,7,FALSE))," ",VLOOKUP((ROW(E371)-11),'List of tables'!$A$4:$G$998,7,FALSE))</f>
        <v>43047</v>
      </c>
      <c r="F371" s="28" t="str">
        <f t="shared" si="5"/>
        <v>Download file (ODS, 21 KB)</v>
      </c>
      <c r="H371" s="12" t="str">
        <f>IF(ISNA(VLOOKUP((ROW(H371)-11),'List of tables'!$A$4:$I$998,9,FALSE))," ",VLOOKUP((ROW(H371)-11),'List of tables'!$A$4:$I$998,9,FALSE))</f>
        <v>https://datavis.nisra.gov.uk/census/2011/census-2011-commissioned-table-ct0366ni.ods</v>
      </c>
      <c r="I371" s="12" t="str">
        <f>IF(ISNA(VLOOKUP((ROW(I371)-11),'List of tables'!$A$4:$I$998,8,FALSE))," ",VLOOKUP((ROW(I371)-11),'List of tables'!$A$4:$I$998,8,FALSE))</f>
        <v>Download file (ODS, 21 KB)</v>
      </c>
    </row>
    <row r="372" spans="1:9" ht="31" customHeight="1">
      <c r="A372" s="31" t="str">
        <f>IF(ISNA(VLOOKUP((ROW(A372)-11),'List of tables'!$A$4:$G$998,2,FALSE))," ",VLOOKUP((ROW(A372)-11),'List of tables'!$A$4:$G$998,2,FALSE))</f>
        <v>CT0367NI</v>
      </c>
      <c r="B372" s="10" t="str">
        <f>IF(ISNA(VLOOKUP((ROW(B372)-11),'List of tables'!$A$4:$G$998,3,FALSE))," ",VLOOKUP((ROW(B372)-11),'List of tables'!$A$4:$G$998,3,FALSE))</f>
        <v>Usually Resident Population by Four Broad Age Bands by Sex</v>
      </c>
      <c r="C372" s="10" t="str">
        <f>IF(ISNA(VLOOKUP((ROW(C372)-11),'List of tables'!$A$4:$G$998,5,FALSE))," ",VLOOKUP((ROW(C372)-11),'List of tables'!$A$4:$G$998,5,FALSE))</f>
        <v>Electoral Ward (2014)</v>
      </c>
      <c r="D372" s="10" t="str">
        <f>IF(ISNA(VLOOKUP((ROW(D372)-11),'List of tables'!$A$4:$G$998,6,FALSE))," ",VLOOKUP((ROW(D372)-11),'List of tables'!$A$4:$G$998,6,FALSE))</f>
        <v>All usual residents</v>
      </c>
      <c r="E372" s="59">
        <f>IF(ISNA(VLOOKUP((ROW(E372)-11),'List of tables'!$A$4:$G$998,7,FALSE))," ",VLOOKUP((ROW(E372)-11),'List of tables'!$A$4:$G$998,7,FALSE))</f>
        <v>42944</v>
      </c>
      <c r="F372" s="28" t="str">
        <f t="shared" si="5"/>
        <v>Download file (ODS, 82 KB)</v>
      </c>
      <c r="H372" s="12" t="str">
        <f>IF(ISNA(VLOOKUP((ROW(H372)-11),'List of tables'!$A$4:$I$998,9,FALSE))," ",VLOOKUP((ROW(H372)-11),'List of tables'!$A$4:$I$998,9,FALSE))</f>
        <v>https://datavis.nisra.gov.uk/census/2011/census-2011-commissioned-table-ct0367ni.ods</v>
      </c>
      <c r="I372" s="12" t="str">
        <f>IF(ISNA(VLOOKUP((ROW(I372)-11),'List of tables'!$A$4:$I$998,8,FALSE))," ",VLOOKUP((ROW(I372)-11),'List of tables'!$A$4:$I$998,8,FALSE))</f>
        <v>Download file (ODS, 82 KB)</v>
      </c>
    </row>
    <row r="373" spans="1:9" ht="31" customHeight="1">
      <c r="A373" s="31" t="str">
        <f>IF(ISNA(VLOOKUP((ROW(A373)-11),'List of tables'!$A$4:$G$998,2,FALSE))," ",VLOOKUP((ROW(A373)-11),'List of tables'!$A$4:$G$998,2,FALSE))</f>
        <v>CT0368NI</v>
      </c>
      <c r="B373" s="10" t="str">
        <f>IF(ISNA(VLOOKUP((ROW(B373)-11),'List of tables'!$A$4:$G$998,3,FALSE))," ",VLOOKUP((ROW(B373)-11),'List of tables'!$A$4:$G$998,3,FALSE))</f>
        <v>Occupied Households and Average Household Size</v>
      </c>
      <c r="C373" s="10" t="str">
        <f>IF(ISNA(VLOOKUP((ROW(C373)-11),'List of tables'!$A$4:$G$998,5,FALSE))," ",VLOOKUP((ROW(C373)-11),'List of tables'!$A$4:$G$998,5,FALSE))</f>
        <v>Electoral Ward (2014)</v>
      </c>
      <c r="D373" s="10" t="str">
        <f>IF(ISNA(VLOOKUP((ROW(D373)-11),'List of tables'!$A$4:$G$998,6,FALSE))," ",VLOOKUP((ROW(D373)-11),'List of tables'!$A$4:$G$998,6,FALSE))</f>
        <v>All occupied households</v>
      </c>
      <c r="E373" s="59">
        <f>IF(ISNA(VLOOKUP((ROW(E373)-11),'List of tables'!$A$4:$G$998,7,FALSE))," ",VLOOKUP((ROW(E373)-11),'List of tables'!$A$4:$G$998,7,FALSE))</f>
        <v>42944</v>
      </c>
      <c r="F373" s="28" t="str">
        <f t="shared" si="5"/>
        <v>Download file (ODS, 30 KB)</v>
      </c>
      <c r="H373" s="12" t="str">
        <f>IF(ISNA(VLOOKUP((ROW(H373)-11),'List of tables'!$A$4:$I$998,9,FALSE))," ",VLOOKUP((ROW(H373)-11),'List of tables'!$A$4:$I$998,9,FALSE))</f>
        <v>https://datavis.nisra.gov.uk/census/2011/census-2011-commissioned-table-ct0368ni.ods</v>
      </c>
      <c r="I373" s="12" t="str">
        <f>IF(ISNA(VLOOKUP((ROW(I373)-11),'List of tables'!$A$4:$I$998,8,FALSE))," ",VLOOKUP((ROW(I373)-11),'List of tables'!$A$4:$I$998,8,FALSE))</f>
        <v>Download file (ODS, 30 KB)</v>
      </c>
    </row>
    <row r="374" spans="1:9" ht="31" customHeight="1">
      <c r="A374" s="31" t="str">
        <f>IF(ISNA(VLOOKUP((ROW(A374)-11),'List of tables'!$A$4:$G$998,2,FALSE))," ",VLOOKUP((ROW(A374)-11),'List of tables'!$A$4:$G$998,2,FALSE))</f>
        <v>CT0369NI</v>
      </c>
      <c r="B374" s="10" t="str">
        <f>IF(ISNA(VLOOKUP((ROW(B374)-11),'List of tables'!$A$4:$G$998,3,FALSE))," ",VLOOKUP((ROW(B374)-11),'List of tables'!$A$4:$G$998,3,FALSE))</f>
        <v>Approximated Social Grade by Age by Sex</v>
      </c>
      <c r="C374" s="10" t="str">
        <f>IF(ISNA(VLOOKUP((ROW(C374)-11),'List of tables'!$A$4:$G$998,5,FALSE))," ",VLOOKUP((ROW(C374)-11),'List of tables'!$A$4:$G$998,5,FALSE))</f>
        <v>Northern Ireland</v>
      </c>
      <c r="D374" s="10" t="str">
        <f>IF(ISNA(VLOOKUP((ROW(D374)-11),'List of tables'!$A$4:$G$998,6,FALSE))," ",VLOOKUP((ROW(D374)-11),'List of tables'!$A$4:$G$998,6,FALSE))</f>
        <v>All usual residents aged 16 to 50</v>
      </c>
      <c r="E374" s="59">
        <f>IF(ISNA(VLOOKUP((ROW(E374)-11),'List of tables'!$A$4:$G$998,7,FALSE))," ",VLOOKUP((ROW(E374)-11),'List of tables'!$A$4:$G$998,7,FALSE))</f>
        <v>43047</v>
      </c>
      <c r="F374" s="28" t="str">
        <f t="shared" si="5"/>
        <v>Download file (ODS, 11 KB)</v>
      </c>
      <c r="H374" s="12" t="str">
        <f>IF(ISNA(VLOOKUP((ROW(H374)-11),'List of tables'!$A$4:$I$998,9,FALSE))," ",VLOOKUP((ROW(H374)-11),'List of tables'!$A$4:$I$998,9,FALSE))</f>
        <v>https://datavis.nisra.gov.uk/census/2011/census-2011-commissioned-table-ct0369ni.ods</v>
      </c>
      <c r="I374" s="12" t="str">
        <f>IF(ISNA(VLOOKUP((ROW(I374)-11),'List of tables'!$A$4:$I$998,8,FALSE))," ",VLOOKUP((ROW(I374)-11),'List of tables'!$A$4:$I$998,8,FALSE))</f>
        <v>Download file (ODS, 11 KB)</v>
      </c>
    </row>
    <row r="375" spans="1:9" ht="31" customHeight="1">
      <c r="A375" s="31" t="str">
        <f>IF(ISNA(VLOOKUP((ROW(A375)-11),'List of tables'!$A$4:$G$998,2,FALSE))," ",VLOOKUP((ROW(A375)-11),'List of tables'!$A$4:$G$998,2,FALSE))</f>
        <v>CT0370NI</v>
      </c>
      <c r="B375" s="10" t="str">
        <f>IF(ISNA(VLOOKUP((ROW(B375)-11),'List of tables'!$A$4:$G$998,3,FALSE))," ",VLOOKUP((ROW(B375)-11),'List of tables'!$A$4:$G$998,3,FALSE))</f>
        <v>Occupation by Location of Usual Residence</v>
      </c>
      <c r="C375" s="10" t="str">
        <f>IF(ISNA(VLOOKUP((ROW(C375)-11),'List of tables'!$A$4:$G$998,5,FALSE))," ",VLOOKUP((ROW(C375)-11),'List of tables'!$A$4:$G$998,5,FALSE))</f>
        <v>Local Government District (2014), Northern Ireland</v>
      </c>
      <c r="D375" s="10" t="str">
        <f>IF(ISNA(VLOOKUP((ROW(D375)-11),'List of tables'!$A$4:$G$998,6,FALSE))," ",VLOOKUP((ROW(D375)-11),'List of tables'!$A$4:$G$998,6,FALSE))</f>
        <v>All usual residents aged 16 to 74 (excluding students) and working in Belfast Local Government District (2014)</v>
      </c>
      <c r="E375" s="59">
        <f>IF(ISNA(VLOOKUP((ROW(E375)-11),'List of tables'!$A$4:$G$998,7,FALSE))," ",VLOOKUP((ROW(E375)-11),'List of tables'!$A$4:$G$998,7,FALSE))</f>
        <v>43047</v>
      </c>
      <c r="F375" s="28" t="str">
        <f t="shared" si="5"/>
        <v>Download file (ODS, 11 KB)</v>
      </c>
      <c r="H375" s="12" t="str">
        <f>IF(ISNA(VLOOKUP((ROW(H375)-11),'List of tables'!$A$4:$I$998,9,FALSE))," ",VLOOKUP((ROW(H375)-11),'List of tables'!$A$4:$I$998,9,FALSE))</f>
        <v>https://datavis.nisra.gov.uk/census/2011/census-2011-commissioned-table-ct0370ni.ods</v>
      </c>
      <c r="I375" s="12" t="str">
        <f>IF(ISNA(VLOOKUP((ROW(I375)-11),'List of tables'!$A$4:$I$998,8,FALSE))," ",VLOOKUP((ROW(I375)-11),'List of tables'!$A$4:$I$998,8,FALSE))</f>
        <v>Download file (ODS, 11 KB)</v>
      </c>
    </row>
    <row r="376" spans="1:9" ht="31" customHeight="1">
      <c r="A376" s="31" t="str">
        <f>IF(ISNA(VLOOKUP((ROW(A376)-11),'List of tables'!$A$4:$G$998,2,FALSE))," ",VLOOKUP((ROW(A376)-11),'List of tables'!$A$4:$G$998,2,FALSE))</f>
        <v>CT0371NI</v>
      </c>
      <c r="B376" s="10" t="str">
        <f>IF(ISNA(VLOOKUP((ROW(B376)-11),'List of tables'!$A$4:$G$998,3,FALSE))," ",VLOOKUP((ROW(B376)-11),'List of tables'!$A$4:$G$998,3,FALSE))</f>
        <v>Highest Level of Qualification by Location of Usual Residence</v>
      </c>
      <c r="C376" s="10" t="str">
        <f>IF(ISNA(VLOOKUP((ROW(C376)-11),'List of tables'!$A$4:$G$998,5,FALSE))," ",VLOOKUP((ROW(C376)-11),'List of tables'!$A$4:$G$998,5,FALSE))</f>
        <v>Local Government District (2014), Northern Ireland</v>
      </c>
      <c r="D376" s="10" t="str">
        <f>IF(ISNA(VLOOKUP((ROW(D376)-11),'List of tables'!$A$4:$G$998,6,FALSE))," ",VLOOKUP((ROW(D376)-11),'List of tables'!$A$4:$G$998,6,FALSE))</f>
        <v>All usual residents aged 16 to 74 (excluding students) and working in Belfast Local Government District (2014)</v>
      </c>
      <c r="E376" s="59">
        <f>IF(ISNA(VLOOKUP((ROW(E376)-11),'List of tables'!$A$4:$G$998,7,FALSE))," ",VLOOKUP((ROW(E376)-11),'List of tables'!$A$4:$G$998,7,FALSE))</f>
        <v>43047</v>
      </c>
      <c r="F376" s="28" t="str">
        <f t="shared" si="5"/>
        <v>Download file (ODS, 11 KB)</v>
      </c>
      <c r="H376" s="12" t="str">
        <f>IF(ISNA(VLOOKUP((ROW(H376)-11),'List of tables'!$A$4:$I$998,9,FALSE))," ",VLOOKUP((ROW(H376)-11),'List of tables'!$A$4:$I$998,9,FALSE))</f>
        <v>https://datavis.nisra.gov.uk/census/2011/census-2011-commissioned-table-ct0371ni.ods</v>
      </c>
      <c r="I376" s="12" t="str">
        <f>IF(ISNA(VLOOKUP((ROW(I376)-11),'List of tables'!$A$4:$I$998,8,FALSE))," ",VLOOKUP((ROW(I376)-11),'List of tables'!$A$4:$I$998,8,FALSE))</f>
        <v>Download file (ODS, 11 KB)</v>
      </c>
    </row>
    <row r="377" spans="1:9" ht="31" customHeight="1">
      <c r="A377" s="31" t="str">
        <f>IF(ISNA(VLOOKUP((ROW(A377)-11),'List of tables'!$A$4:$G$998,2,FALSE))," ",VLOOKUP((ROW(A377)-11),'List of tables'!$A$4:$G$998,2,FALSE))</f>
        <v>CT0372NI</v>
      </c>
      <c r="B377" s="10" t="str">
        <f>IF(ISNA(VLOOKUP((ROW(B377)-11),'List of tables'!$A$4:$G$998,3,FALSE))," ",VLOOKUP((ROW(B377)-11),'List of tables'!$A$4:$G$998,3,FALSE))</f>
        <v>Economic Activity by Age by Sex</v>
      </c>
      <c r="C377" s="10" t="str">
        <f>IF(ISNA(VLOOKUP((ROW(C377)-11),'List of tables'!$A$4:$G$998,5,FALSE))," ",VLOOKUP((ROW(C377)-11),'List of tables'!$A$4:$G$998,5,FALSE))</f>
        <v>Northern Ireland</v>
      </c>
      <c r="D377" s="10" t="str">
        <f>IF(ISNA(VLOOKUP((ROW(D377)-11),'List of tables'!$A$4:$G$998,6,FALSE))," ",VLOOKUP((ROW(D377)-11),'List of tables'!$A$4:$G$998,6,FALSE))</f>
        <v>All usual residents aged 16 to 19</v>
      </c>
      <c r="E377" s="59">
        <f>IF(ISNA(VLOOKUP((ROW(E377)-11),'List of tables'!$A$4:$G$998,7,FALSE))," ",VLOOKUP((ROW(E377)-11),'List of tables'!$A$4:$G$998,7,FALSE))</f>
        <v>43047</v>
      </c>
      <c r="F377" s="28" t="str">
        <f t="shared" si="5"/>
        <v>Download file (ODS, 12 KB)</v>
      </c>
      <c r="H377" s="12" t="str">
        <f>IF(ISNA(VLOOKUP((ROW(H377)-11),'List of tables'!$A$4:$I$998,9,FALSE))," ",VLOOKUP((ROW(H377)-11),'List of tables'!$A$4:$I$998,9,FALSE))</f>
        <v>https://datavis.nisra.gov.uk/census/2011/census-2011-commissioned-table-ct0372ni.ods</v>
      </c>
      <c r="I377" s="12" t="str">
        <f>IF(ISNA(VLOOKUP((ROW(I377)-11),'List of tables'!$A$4:$I$998,8,FALSE))," ",VLOOKUP((ROW(I377)-11),'List of tables'!$A$4:$I$998,8,FALSE))</f>
        <v>Download file (ODS, 12 KB)</v>
      </c>
    </row>
    <row r="378" spans="1:9" ht="31" customHeight="1">
      <c r="A378" s="31" t="str">
        <f>IF(ISNA(VLOOKUP((ROW(A378)-11),'List of tables'!$A$4:$G$998,2,FALSE))," ",VLOOKUP((ROW(A378)-11),'List of tables'!$A$4:$G$998,2,FALSE))</f>
        <v>CT0373NI</v>
      </c>
      <c r="B378" s="10" t="str">
        <f>IF(ISNA(VLOOKUP((ROW(B378)-11),'List of tables'!$A$4:$G$998,3,FALSE))," ",VLOOKUP((ROW(B378)-11),'List of tables'!$A$4:$G$998,3,FALSE))</f>
        <v>Highest Level of Qualification by Occupation by Country of Birth</v>
      </c>
      <c r="C378" s="10" t="str">
        <f>IF(ISNA(VLOOKUP((ROW(C378)-11),'List of tables'!$A$4:$G$998,5,FALSE))," ",VLOOKUP((ROW(C378)-11),'List of tables'!$A$4:$G$998,5,FALSE))</f>
        <v>Northern Ireland</v>
      </c>
      <c r="D378" s="10" t="str">
        <f>IF(ISNA(VLOOKUP((ROW(D378)-11),'List of tables'!$A$4:$G$998,6,FALSE))," ",VLOOKUP((ROW(D378)-11),'List of tables'!$A$4:$G$998,6,FALSE))</f>
        <v>All usual residents aged 16 to 74 (excluding students) in employment</v>
      </c>
      <c r="E378" s="59">
        <f>IF(ISNA(VLOOKUP((ROW(E378)-11),'List of tables'!$A$4:$G$998,7,FALSE))," ",VLOOKUP((ROW(E378)-11),'List of tables'!$A$4:$G$998,7,FALSE))</f>
        <v>43047</v>
      </c>
      <c r="F378" s="28" t="str">
        <f t="shared" si="5"/>
        <v>Download file (ODS, 16 KB)</v>
      </c>
      <c r="H378" s="12" t="str">
        <f>IF(ISNA(VLOOKUP((ROW(H378)-11),'List of tables'!$A$4:$I$998,9,FALSE))," ",VLOOKUP((ROW(H378)-11),'List of tables'!$A$4:$I$998,9,FALSE))</f>
        <v>https://datavis.nisra.gov.uk/census/2011/census-2011-commissioned-table-ct0373ni.ods</v>
      </c>
      <c r="I378" s="12" t="str">
        <f>IF(ISNA(VLOOKUP((ROW(I378)-11),'List of tables'!$A$4:$I$998,8,FALSE))," ",VLOOKUP((ROW(I378)-11),'List of tables'!$A$4:$I$998,8,FALSE))</f>
        <v>Download file (ODS, 16 KB)</v>
      </c>
    </row>
    <row r="379" spans="1:9" ht="31" customHeight="1">
      <c r="A379" s="31" t="str">
        <f>IF(ISNA(VLOOKUP((ROW(A379)-11),'List of tables'!$A$4:$G$998,2,FALSE))," ",VLOOKUP((ROW(A379)-11),'List of tables'!$A$4:$G$998,2,FALSE))</f>
        <v>CT0374NI</v>
      </c>
      <c r="B379" s="10" t="str">
        <f>IF(ISNA(VLOOKUP((ROW(B379)-11),'List of tables'!$A$4:$G$998,3,FALSE))," ",VLOOKUP((ROW(B379)-11),'List of tables'!$A$4:$G$998,3,FALSE))</f>
        <v>Approximated Social Grade by Age by Sex</v>
      </c>
      <c r="C379" s="10" t="str">
        <f>IF(ISNA(VLOOKUP((ROW(C379)-11),'List of tables'!$A$4:$G$998,5,FALSE))," ",VLOOKUP((ROW(C379)-11),'List of tables'!$A$4:$G$998,5,FALSE))</f>
        <v>Northern Ireland</v>
      </c>
      <c r="D379" s="10" t="str">
        <f>IF(ISNA(VLOOKUP((ROW(D379)-11),'List of tables'!$A$4:$G$998,6,FALSE))," ",VLOOKUP((ROW(D379)-11),'List of tables'!$A$4:$G$998,6,FALSE))</f>
        <v>All usual residents aged 30 to 50</v>
      </c>
      <c r="E379" s="59">
        <f>IF(ISNA(VLOOKUP((ROW(E379)-11),'List of tables'!$A$4:$G$998,7,FALSE))," ",VLOOKUP((ROW(E379)-11),'List of tables'!$A$4:$G$998,7,FALSE))</f>
        <v>43047</v>
      </c>
      <c r="F379" s="28" t="str">
        <f t="shared" si="5"/>
        <v>Download file (ODS, 11 KB)</v>
      </c>
      <c r="H379" s="12" t="str">
        <f>IF(ISNA(VLOOKUP((ROW(H379)-11),'List of tables'!$A$4:$I$998,9,FALSE))," ",VLOOKUP((ROW(H379)-11),'List of tables'!$A$4:$I$998,9,FALSE))</f>
        <v>https://datavis.nisra.gov.uk/census/2011/census-2011-commissioned-table-ct0374ni.ods</v>
      </c>
      <c r="I379" s="12" t="str">
        <f>IF(ISNA(VLOOKUP((ROW(I379)-11),'List of tables'!$A$4:$I$998,8,FALSE))," ",VLOOKUP((ROW(I379)-11),'List of tables'!$A$4:$I$998,8,FALSE))</f>
        <v>Download file (ODS, 11 KB)</v>
      </c>
    </row>
    <row r="380" spans="1:9" ht="31" customHeight="1">
      <c r="A380" s="31" t="str">
        <f>IF(ISNA(VLOOKUP((ROW(A380)-11),'List of tables'!$A$4:$G$998,2,FALSE))," ",VLOOKUP((ROW(A380)-11),'List of tables'!$A$4:$G$998,2,FALSE))</f>
        <v>CT0375NI</v>
      </c>
      <c r="B380" s="10" t="str">
        <f>IF(ISNA(VLOOKUP((ROW(B380)-11),'List of tables'!$A$4:$G$998,3,FALSE))," ",VLOOKUP((ROW(B380)-11),'List of tables'!$A$4:$G$998,3,FALSE))</f>
        <v>Industry by Country of Birth</v>
      </c>
      <c r="C380" s="10" t="str">
        <f>IF(ISNA(VLOOKUP((ROW(C380)-11),'List of tables'!$A$4:$G$998,5,FALSE))," ",VLOOKUP((ROW(C380)-11),'List of tables'!$A$4:$G$998,5,FALSE))</f>
        <v>Local Government District (2014), Northern Ireland</v>
      </c>
      <c r="D380" s="10" t="str">
        <f>IF(ISNA(VLOOKUP((ROW(D380)-11),'List of tables'!$A$4:$G$998,6,FALSE))," ",VLOOKUP((ROW(D380)-11),'List of tables'!$A$4:$G$998,6,FALSE))</f>
        <v>All usual residents aged 16 to 74 in employment</v>
      </c>
      <c r="E380" s="59">
        <f>IF(ISNA(VLOOKUP((ROW(E380)-11),'List of tables'!$A$4:$G$998,7,FALSE))," ",VLOOKUP((ROW(E380)-11),'List of tables'!$A$4:$G$998,7,FALSE))</f>
        <v>43047</v>
      </c>
      <c r="F380" s="28" t="str">
        <f t="shared" si="5"/>
        <v>Download file (ODS, 23 KB)</v>
      </c>
      <c r="H380" s="12" t="str">
        <f>IF(ISNA(VLOOKUP((ROW(H380)-11),'List of tables'!$A$4:$I$998,9,FALSE))," ",VLOOKUP((ROW(H380)-11),'List of tables'!$A$4:$I$998,9,FALSE))</f>
        <v>https://datavis.nisra.gov.uk/census/2011/census-2011-commissioned-table-ct0375ni.ods</v>
      </c>
      <c r="I380" s="12" t="str">
        <f>IF(ISNA(VLOOKUP((ROW(I380)-11),'List of tables'!$A$4:$I$998,8,FALSE))," ",VLOOKUP((ROW(I380)-11),'List of tables'!$A$4:$I$998,8,FALSE))</f>
        <v>Download file (ODS, 23 KB)</v>
      </c>
    </row>
    <row r="381" spans="1:9" ht="31" customHeight="1">
      <c r="A381" s="31" t="str">
        <f>IF(ISNA(VLOOKUP((ROW(A381)-11),'List of tables'!$A$4:$G$998,2,FALSE))," ",VLOOKUP((ROW(A381)-11),'List of tables'!$A$4:$G$998,2,FALSE))</f>
        <v>CT0376NI</v>
      </c>
      <c r="B381" s="10" t="str">
        <f>IF(ISNA(VLOOKUP((ROW(B381)-11),'List of tables'!$A$4:$G$998,3,FALSE))," ",VLOOKUP((ROW(B381)-11),'List of tables'!$A$4:$G$998,3,FALSE))</f>
        <v>Highest Level of Qualification by Sex</v>
      </c>
      <c r="C381" s="10" t="str">
        <f>IF(ISNA(VLOOKUP((ROW(C381)-11),'List of tables'!$A$4:$G$998,5,FALSE))," ",VLOOKUP((ROW(C381)-11),'List of tables'!$A$4:$G$998,5,FALSE))</f>
        <v>Northern Ireland</v>
      </c>
      <c r="D381" s="10" t="str">
        <f>IF(ISNA(VLOOKUP((ROW(D381)-11),'List of tables'!$A$4:$G$998,6,FALSE))," ",VLOOKUP((ROW(D381)-11),'List of tables'!$A$4:$G$998,6,FALSE))</f>
        <v>All usual residents aged over 16 and born in Poland</v>
      </c>
      <c r="E381" s="59">
        <f>IF(ISNA(VLOOKUP((ROW(E381)-11),'List of tables'!$A$4:$G$998,7,FALSE))," ",VLOOKUP((ROW(E381)-11),'List of tables'!$A$4:$G$998,7,FALSE))</f>
        <v>43047</v>
      </c>
      <c r="F381" s="28" t="str">
        <f t="shared" si="5"/>
        <v>Download file (ODS, 10 KB)</v>
      </c>
      <c r="H381" s="12" t="str">
        <f>IF(ISNA(VLOOKUP((ROW(H381)-11),'List of tables'!$A$4:$I$998,9,FALSE))," ",VLOOKUP((ROW(H381)-11),'List of tables'!$A$4:$I$998,9,FALSE))</f>
        <v>https://datavis.nisra.gov.uk/census/2011/census-2011-commissioned-table-ct0376ni.ods</v>
      </c>
      <c r="I381" s="12" t="str">
        <f>IF(ISNA(VLOOKUP((ROW(I381)-11),'List of tables'!$A$4:$I$998,8,FALSE))," ",VLOOKUP((ROW(I381)-11),'List of tables'!$A$4:$I$998,8,FALSE))</f>
        <v>Download file (ODS, 10 KB)</v>
      </c>
    </row>
    <row r="382" spans="1:9" ht="31" customHeight="1">
      <c r="A382" s="31" t="str">
        <f>IF(ISNA(VLOOKUP((ROW(A382)-11),'List of tables'!$A$4:$G$998,2,FALSE))," ",VLOOKUP((ROW(A382)-11),'List of tables'!$A$4:$G$998,2,FALSE))</f>
        <v>CT0377NI</v>
      </c>
      <c r="B382" s="10" t="str">
        <f>IF(ISNA(VLOOKUP((ROW(B382)-11),'List of tables'!$A$4:$G$998,3,FALSE))," ",VLOOKUP((ROW(B382)-11),'List of tables'!$A$4:$G$998,3,FALSE))</f>
        <v>Occupation by Sex</v>
      </c>
      <c r="C382" s="10" t="str">
        <f>IF(ISNA(VLOOKUP((ROW(C382)-11),'List of tables'!$A$4:$G$998,5,FALSE))," ",VLOOKUP((ROW(C382)-11),'List of tables'!$A$4:$G$998,5,FALSE))</f>
        <v>Northern Ireland</v>
      </c>
      <c r="D382" s="10" t="str">
        <f>IF(ISNA(VLOOKUP((ROW(D382)-11),'List of tables'!$A$4:$G$998,6,FALSE))," ",VLOOKUP((ROW(D382)-11),'List of tables'!$A$4:$G$998,6,FALSE))</f>
        <v>All usual residents aged 16 to 74 in employment and born in Poland</v>
      </c>
      <c r="E382" s="59">
        <f>IF(ISNA(VLOOKUP((ROW(E382)-11),'List of tables'!$A$4:$G$998,7,FALSE))," ",VLOOKUP((ROW(E382)-11),'List of tables'!$A$4:$G$998,7,FALSE))</f>
        <v>43047</v>
      </c>
      <c r="F382" s="28" t="str">
        <f t="shared" si="5"/>
        <v>Download file (ODS, 9 KB)</v>
      </c>
      <c r="H382" s="12" t="str">
        <f>IF(ISNA(VLOOKUP((ROW(H382)-11),'List of tables'!$A$4:$I$998,9,FALSE))," ",VLOOKUP((ROW(H382)-11),'List of tables'!$A$4:$I$998,9,FALSE))</f>
        <v>https://datavis.nisra.gov.uk/census/2011/census-2011-commissioned-table-ct0377ni.ods</v>
      </c>
      <c r="I382" s="12" t="str">
        <f>IF(ISNA(VLOOKUP((ROW(I382)-11),'List of tables'!$A$4:$I$998,8,FALSE))," ",VLOOKUP((ROW(I382)-11),'List of tables'!$A$4:$I$998,8,FALSE))</f>
        <v>Download file (ODS, 9 KB)</v>
      </c>
    </row>
    <row r="383" spans="1:9" ht="31" customHeight="1">
      <c r="A383" s="31" t="str">
        <f>IF(ISNA(VLOOKUP((ROW(A383)-11),'List of tables'!$A$4:$G$998,2,FALSE))," ",VLOOKUP((ROW(A383)-11),'List of tables'!$A$4:$G$998,2,FALSE))</f>
        <v>CT0378NI</v>
      </c>
      <c r="B383" s="10" t="str">
        <f>IF(ISNA(VLOOKUP((ROW(B383)-11),'List of tables'!$A$4:$G$998,3,FALSE))," ",VLOOKUP((ROW(B383)-11),'List of tables'!$A$4:$G$998,3,FALSE))</f>
        <v>Country of Birth by Household Type (Full-time Student)</v>
      </c>
      <c r="C383" s="10" t="str">
        <f>IF(ISNA(VLOOKUP((ROW(C383)-11),'List of tables'!$A$4:$G$998,5,FALSE))," ",VLOOKUP((ROW(C383)-11),'List of tables'!$A$4:$G$998,5,FALSE))</f>
        <v>Northern Ireland</v>
      </c>
      <c r="D383" s="10" t="str">
        <f>IF(ISNA(VLOOKUP((ROW(D383)-11),'List of tables'!$A$4:$G$998,6,FALSE))," ",VLOOKUP((ROW(D383)-11),'List of tables'!$A$4:$G$998,6,FALSE))</f>
        <v>All full-time students and schoolchildren aged 16 and over at their term-time address</v>
      </c>
      <c r="E383" s="59">
        <f>IF(ISNA(VLOOKUP((ROW(E383)-11),'List of tables'!$A$4:$G$998,7,FALSE))," ",VLOOKUP((ROW(E383)-11),'List of tables'!$A$4:$G$998,7,FALSE))</f>
        <v>43077</v>
      </c>
      <c r="F383" s="28" t="str">
        <f t="shared" si="5"/>
        <v>Download file (ODS, 9 KB)</v>
      </c>
      <c r="H383" s="12" t="str">
        <f>IF(ISNA(VLOOKUP((ROW(H383)-11),'List of tables'!$A$4:$I$998,9,FALSE))," ",VLOOKUP((ROW(H383)-11),'List of tables'!$A$4:$I$998,9,FALSE))</f>
        <v>https://datavis.nisra.gov.uk/census/2011/census-2011-commissioned-table-ct0378ni.ods</v>
      </c>
      <c r="I383" s="12" t="str">
        <f>IF(ISNA(VLOOKUP((ROW(I383)-11),'List of tables'!$A$4:$I$998,8,FALSE))," ",VLOOKUP((ROW(I383)-11),'List of tables'!$A$4:$I$998,8,FALSE))</f>
        <v>Download file (ODS, 9 KB)</v>
      </c>
    </row>
    <row r="384" spans="1:9" ht="31" customHeight="1">
      <c r="A384" s="31" t="str">
        <f>IF(ISNA(VLOOKUP((ROW(A384)-11),'List of tables'!$A$4:$G$998,2,FALSE))," ",VLOOKUP((ROW(A384)-11),'List of tables'!$A$4:$G$998,2,FALSE))</f>
        <v>CT0379NI</v>
      </c>
      <c r="B384" s="10" t="str">
        <f>IF(ISNA(VLOOKUP((ROW(B384)-11),'List of tables'!$A$4:$G$998,3,FALSE))," ",VLOOKUP((ROW(B384)-11),'List of tables'!$A$4:$G$998,3,FALSE))</f>
        <v>Highest Level of Qualification by Industry by Country of Birth</v>
      </c>
      <c r="C384" s="10" t="str">
        <f>IF(ISNA(VLOOKUP((ROW(C384)-11),'List of tables'!$A$4:$G$998,5,FALSE))," ",VLOOKUP((ROW(C384)-11),'List of tables'!$A$4:$G$998,5,FALSE))</f>
        <v>Northern Ireland</v>
      </c>
      <c r="D384" s="10" t="str">
        <f>IF(ISNA(VLOOKUP((ROW(D384)-11),'List of tables'!$A$4:$G$998,6,FALSE))," ",VLOOKUP((ROW(D384)-11),'List of tables'!$A$4:$G$998,6,FALSE))</f>
        <v>All usual residents aged 16 to 74 in employment</v>
      </c>
      <c r="E384" s="59">
        <f>IF(ISNA(VLOOKUP((ROW(E384)-11),'List of tables'!$A$4:$G$998,7,FALSE))," ",VLOOKUP((ROW(E384)-11),'List of tables'!$A$4:$G$998,7,FALSE))</f>
        <v>43077</v>
      </c>
      <c r="F384" s="28" t="str">
        <f t="shared" si="5"/>
        <v>Download file (ODS, 15 KB)</v>
      </c>
      <c r="H384" s="12" t="str">
        <f>IF(ISNA(VLOOKUP((ROW(H384)-11),'List of tables'!$A$4:$I$998,9,FALSE))," ",VLOOKUP((ROW(H384)-11),'List of tables'!$A$4:$I$998,9,FALSE))</f>
        <v>https://datavis.nisra.gov.uk/census/2011/census-2011-commissioned-table-ct0379ni.ods</v>
      </c>
      <c r="I384" s="12" t="str">
        <f>IF(ISNA(VLOOKUP((ROW(I384)-11),'List of tables'!$A$4:$I$998,8,FALSE))," ",VLOOKUP((ROW(I384)-11),'List of tables'!$A$4:$I$998,8,FALSE))</f>
        <v>Download file (ODS, 15 KB)</v>
      </c>
    </row>
    <row r="385" spans="1:9" ht="31" customHeight="1">
      <c r="A385" s="31" t="str">
        <f>IF(ISNA(VLOOKUP((ROW(A385)-11),'List of tables'!$A$4:$G$998,2,FALSE))," ",VLOOKUP((ROW(A385)-11),'List of tables'!$A$4:$G$998,2,FALSE))</f>
        <v>CT0380NI</v>
      </c>
      <c r="B385" s="10" t="str">
        <f>IF(ISNA(VLOOKUP((ROW(B385)-11),'List of tables'!$A$4:$G$998,3,FALSE))," ",VLOOKUP((ROW(B385)-11),'List of tables'!$A$4:$G$998,3,FALSE))</f>
        <v>Occupation by Industry by Country of Birth</v>
      </c>
      <c r="C385" s="10" t="str">
        <f>IF(ISNA(VLOOKUP((ROW(C385)-11),'List of tables'!$A$4:$G$998,5,FALSE))," ",VLOOKUP((ROW(C385)-11),'List of tables'!$A$4:$G$998,5,FALSE))</f>
        <v>Northern Ireland</v>
      </c>
      <c r="D385" s="10" t="str">
        <f>IF(ISNA(VLOOKUP((ROW(D385)-11),'List of tables'!$A$4:$G$998,6,FALSE))," ",VLOOKUP((ROW(D385)-11),'List of tables'!$A$4:$G$998,6,FALSE))</f>
        <v>All usual residents aged 16 to 74 in employment</v>
      </c>
      <c r="E385" s="59">
        <f>IF(ISNA(VLOOKUP((ROW(E385)-11),'List of tables'!$A$4:$G$998,7,FALSE))," ",VLOOKUP((ROW(E385)-11),'List of tables'!$A$4:$G$998,7,FALSE))</f>
        <v>43077</v>
      </c>
      <c r="F385" s="28" t="str">
        <f t="shared" si="5"/>
        <v>Download file (ODS, 16 KB)</v>
      </c>
      <c r="H385" s="12" t="str">
        <f>IF(ISNA(VLOOKUP((ROW(H385)-11),'List of tables'!$A$4:$I$998,9,FALSE))," ",VLOOKUP((ROW(H385)-11),'List of tables'!$A$4:$I$998,9,FALSE))</f>
        <v>https://datavis.nisra.gov.uk/census/2011/census-2011-commissioned-table-ct0380ni.ods</v>
      </c>
      <c r="I385" s="12" t="str">
        <f>IF(ISNA(VLOOKUP((ROW(I385)-11),'List of tables'!$A$4:$I$998,8,FALSE))," ",VLOOKUP((ROW(I385)-11),'List of tables'!$A$4:$I$998,8,FALSE))</f>
        <v>Download file (ODS, 16 KB)</v>
      </c>
    </row>
    <row r="386" spans="1:9" ht="31" customHeight="1">
      <c r="A386" s="31" t="str">
        <f>IF(ISNA(VLOOKUP((ROW(A386)-11),'List of tables'!$A$4:$G$998,2,FALSE))," ",VLOOKUP((ROW(A386)-11),'List of tables'!$A$4:$G$998,2,FALSE))</f>
        <v>CT0381NI</v>
      </c>
      <c r="B386" s="10" t="str">
        <f>IF(ISNA(VLOOKUP((ROW(B386)-11),'List of tables'!$A$4:$G$998,3,FALSE))," ",VLOOKUP((ROW(B386)-11),'List of tables'!$A$4:$G$998,3,FALSE))</f>
        <v>Highest Level of Qualification by Industry by Country of Birth</v>
      </c>
      <c r="C386" s="10" t="str">
        <f>IF(ISNA(VLOOKUP((ROW(C386)-11),'List of tables'!$A$4:$G$998,5,FALSE))," ",VLOOKUP((ROW(C386)-11),'List of tables'!$A$4:$G$998,5,FALSE))</f>
        <v>Northern Ireland</v>
      </c>
      <c r="D386" s="10" t="str">
        <f>IF(ISNA(VLOOKUP((ROW(D386)-11),'List of tables'!$A$4:$G$998,6,FALSE))," ",VLOOKUP((ROW(D386)-11),'List of tables'!$A$4:$G$998,6,FALSE))</f>
        <v>All usual residents aged 16 to 74 (excluding students) in employment</v>
      </c>
      <c r="E386" s="59">
        <f>IF(ISNA(VLOOKUP((ROW(E386)-11),'List of tables'!$A$4:$G$998,7,FALSE))," ",VLOOKUP((ROW(E386)-11),'List of tables'!$A$4:$G$998,7,FALSE))</f>
        <v>43077</v>
      </c>
      <c r="F386" s="28" t="str">
        <f t="shared" si="5"/>
        <v>Download file (ODS, 15 KB)</v>
      </c>
      <c r="H386" s="12" t="str">
        <f>IF(ISNA(VLOOKUP((ROW(H386)-11),'List of tables'!$A$4:$I$998,9,FALSE))," ",VLOOKUP((ROW(H386)-11),'List of tables'!$A$4:$I$998,9,FALSE))</f>
        <v>https://datavis.nisra.gov.uk/census/2011/census-2011-commissioned-table-ct0381ni.ods</v>
      </c>
      <c r="I386" s="12" t="str">
        <f>IF(ISNA(VLOOKUP((ROW(I386)-11),'List of tables'!$A$4:$I$998,8,FALSE))," ",VLOOKUP((ROW(I386)-11),'List of tables'!$A$4:$I$998,8,FALSE))</f>
        <v>Download file (ODS, 15 KB)</v>
      </c>
    </row>
    <row r="387" spans="1:9" ht="31" customHeight="1">
      <c r="A387" s="31" t="str">
        <f>IF(ISNA(VLOOKUP((ROW(A387)-11),'List of tables'!$A$4:$G$998,2,FALSE))," ",VLOOKUP((ROW(A387)-11),'List of tables'!$A$4:$G$998,2,FALSE))</f>
        <v>CT0382NI</v>
      </c>
      <c r="B387" s="10" t="str">
        <f>IF(ISNA(VLOOKUP((ROW(B387)-11),'List of tables'!$A$4:$G$998,3,FALSE))," ",VLOOKUP((ROW(B387)-11),'List of tables'!$A$4:$G$998,3,FALSE))</f>
        <v>Occupation by Industry by Country of Birth</v>
      </c>
      <c r="C387" s="10" t="str">
        <f>IF(ISNA(VLOOKUP((ROW(C387)-11),'List of tables'!$A$4:$G$998,5,FALSE))," ",VLOOKUP((ROW(C387)-11),'List of tables'!$A$4:$G$998,5,FALSE))</f>
        <v>Northern Ireland</v>
      </c>
      <c r="D387" s="10" t="str">
        <f>IF(ISNA(VLOOKUP((ROW(D387)-11),'List of tables'!$A$4:$G$998,6,FALSE))," ",VLOOKUP((ROW(D387)-11),'List of tables'!$A$4:$G$998,6,FALSE))</f>
        <v>All usual residents aged 16 to 74 (excluding students) in employment</v>
      </c>
      <c r="E387" s="59">
        <f>IF(ISNA(VLOOKUP((ROW(E387)-11),'List of tables'!$A$4:$G$998,7,FALSE))," ",VLOOKUP((ROW(E387)-11),'List of tables'!$A$4:$G$998,7,FALSE))</f>
        <v>43077</v>
      </c>
      <c r="F387" s="28" t="str">
        <f t="shared" si="5"/>
        <v>Download file (ODS, 16 KB)</v>
      </c>
      <c r="H387" s="12" t="str">
        <f>IF(ISNA(VLOOKUP((ROW(H387)-11),'List of tables'!$A$4:$I$998,9,FALSE))," ",VLOOKUP((ROW(H387)-11),'List of tables'!$A$4:$I$998,9,FALSE))</f>
        <v>https://datavis.nisra.gov.uk/census/2011/census-2011-commissioned-table-ct0382ni.ods</v>
      </c>
      <c r="I387" s="12" t="str">
        <f>IF(ISNA(VLOOKUP((ROW(I387)-11),'List of tables'!$A$4:$I$998,8,FALSE))," ",VLOOKUP((ROW(I387)-11),'List of tables'!$A$4:$I$998,8,FALSE))</f>
        <v>Download file (ODS, 16 KB)</v>
      </c>
    </row>
    <row r="388" spans="1:9" ht="31" customHeight="1">
      <c r="A388" s="31" t="str">
        <f>IF(ISNA(VLOOKUP((ROW(A388)-11),'List of tables'!$A$4:$G$998,2,FALSE))," ",VLOOKUP((ROW(A388)-11),'List of tables'!$A$4:$G$998,2,FALSE))</f>
        <v>CT0383NI</v>
      </c>
      <c r="B388" s="10" t="str">
        <f>IF(ISNA(VLOOKUP((ROW(B388)-11),'List of tables'!$A$4:$G$998,3,FALSE))," ",VLOOKUP((ROW(B388)-11),'List of tables'!$A$4:$G$998,3,FALSE))</f>
        <v>Economic Activity by Voluntary Work</v>
      </c>
      <c r="C388" s="10" t="str">
        <f>IF(ISNA(VLOOKUP((ROW(C388)-11),'List of tables'!$A$4:$G$998,5,FALSE))," ",VLOOKUP((ROW(C388)-11),'List of tables'!$A$4:$G$998,5,FALSE))</f>
        <v>Local Government District (2014), Northern Ireland</v>
      </c>
      <c r="D388" s="10" t="str">
        <f>IF(ISNA(VLOOKUP((ROW(D388)-11),'List of tables'!$A$4:$G$998,6,FALSE))," ",VLOOKUP((ROW(D388)-11),'List of tables'!$A$4:$G$998,6,FALSE))</f>
        <v>All usual residents aged 16 to 74</v>
      </c>
      <c r="E388" s="59">
        <f>IF(ISNA(VLOOKUP((ROW(E388)-11),'List of tables'!$A$4:$G$998,7,FALSE))," ",VLOOKUP((ROW(E388)-11),'List of tables'!$A$4:$G$998,7,FALSE))</f>
        <v>43077</v>
      </c>
      <c r="F388" s="28" t="str">
        <f t="shared" si="5"/>
        <v>Download file (ODS, 20 KB)</v>
      </c>
      <c r="H388" s="12" t="str">
        <f>IF(ISNA(VLOOKUP((ROW(H388)-11),'List of tables'!$A$4:$I$998,9,FALSE))," ",VLOOKUP((ROW(H388)-11),'List of tables'!$A$4:$I$998,9,FALSE))</f>
        <v>https://datavis.nisra.gov.uk/census/2011/census-2011-commissioned-table-ct0383ni.ods</v>
      </c>
      <c r="I388" s="12" t="str">
        <f>IF(ISNA(VLOOKUP((ROW(I388)-11),'List of tables'!$A$4:$I$998,8,FALSE))," ",VLOOKUP((ROW(I388)-11),'List of tables'!$A$4:$I$998,8,FALSE))</f>
        <v>Download file (ODS, 20 KB)</v>
      </c>
    </row>
    <row r="389" spans="1:9" ht="31" customHeight="1">
      <c r="A389" s="31" t="str">
        <f>IF(ISNA(VLOOKUP((ROW(A389)-11),'List of tables'!$A$4:$G$998,2,FALSE))," ",VLOOKUP((ROW(A389)-11),'List of tables'!$A$4:$G$998,2,FALSE))</f>
        <v>CT0384NI</v>
      </c>
      <c r="B389" s="10" t="str">
        <f>IF(ISNA(VLOOKUP((ROW(B389)-11),'List of tables'!$A$4:$G$998,3,FALSE))," ",VLOOKUP((ROW(B389)-11),'List of tables'!$A$4:$G$998,3,FALSE))</f>
        <v>Ethnic Group by Voluntary Work</v>
      </c>
      <c r="C389" s="10" t="str">
        <f>IF(ISNA(VLOOKUP((ROW(C389)-11),'List of tables'!$A$4:$G$998,5,FALSE))," ",VLOOKUP((ROW(C389)-11),'List of tables'!$A$4:$G$998,5,FALSE))</f>
        <v>Local Government District (2014), Northern Ireland</v>
      </c>
      <c r="D389" s="10" t="str">
        <f>IF(ISNA(VLOOKUP((ROW(D389)-11),'List of tables'!$A$4:$G$998,6,FALSE))," ",VLOOKUP((ROW(D389)-11),'List of tables'!$A$4:$G$998,6,FALSE))</f>
        <v>All usual residents aged 16 and over</v>
      </c>
      <c r="E389" s="59">
        <f>IF(ISNA(VLOOKUP((ROW(E389)-11),'List of tables'!$A$4:$G$998,7,FALSE))," ",VLOOKUP((ROW(E389)-11),'List of tables'!$A$4:$G$998,7,FALSE))</f>
        <v>43077</v>
      </c>
      <c r="F389" s="28" t="str">
        <f t="shared" si="5"/>
        <v>Download file (ODS, 19 KB)</v>
      </c>
      <c r="H389" s="12" t="str">
        <f>IF(ISNA(VLOOKUP((ROW(H389)-11),'List of tables'!$A$4:$I$998,9,FALSE))," ",VLOOKUP((ROW(H389)-11),'List of tables'!$A$4:$I$998,9,FALSE))</f>
        <v>https://datavis.nisra.gov.uk/census/2011/census-2011-commissioned-table-ct0384ni.ods</v>
      </c>
      <c r="I389" s="12" t="str">
        <f>IF(ISNA(VLOOKUP((ROW(I389)-11),'List of tables'!$A$4:$I$998,8,FALSE))," ",VLOOKUP((ROW(I389)-11),'List of tables'!$A$4:$I$998,8,FALSE))</f>
        <v>Download file (ODS, 19 KB)</v>
      </c>
    </row>
    <row r="390" spans="1:9" ht="31" customHeight="1">
      <c r="A390" s="31" t="str">
        <f>IF(ISNA(VLOOKUP((ROW(A390)-11),'List of tables'!$A$4:$G$998,2,FALSE))," ",VLOOKUP((ROW(A390)-11),'List of tables'!$A$4:$G$998,2,FALSE))</f>
        <v>CT0385NI</v>
      </c>
      <c r="B390" s="10" t="str">
        <f>IF(ISNA(VLOOKUP((ROW(B390)-11),'List of tables'!$A$4:$G$998,3,FALSE))," ",VLOOKUP((ROW(B390)-11),'List of tables'!$A$4:$G$998,3,FALSE))</f>
        <v>Long-Term Health Problem or Disability by General Health by Voluntary Work</v>
      </c>
      <c r="C390" s="10" t="str">
        <f>IF(ISNA(VLOOKUP((ROW(C390)-11),'List of tables'!$A$4:$G$998,5,FALSE))," ",VLOOKUP((ROW(C390)-11),'List of tables'!$A$4:$G$998,5,FALSE))</f>
        <v>Local Government District (2014), Northern Ireland</v>
      </c>
      <c r="D390" s="10" t="str">
        <f>IF(ISNA(VLOOKUP((ROW(D390)-11),'List of tables'!$A$4:$G$998,6,FALSE))," ",VLOOKUP((ROW(D390)-11),'List of tables'!$A$4:$G$998,6,FALSE))</f>
        <v>All usual residents aged 16 and over</v>
      </c>
      <c r="E390" s="59">
        <f>IF(ISNA(VLOOKUP((ROW(E390)-11),'List of tables'!$A$4:$G$998,7,FALSE))," ",VLOOKUP((ROW(E390)-11),'List of tables'!$A$4:$G$998,7,FALSE))</f>
        <v>43077</v>
      </c>
      <c r="F390" s="28" t="str">
        <f t="shared" si="5"/>
        <v>Download file (ODS, 25 KB)</v>
      </c>
      <c r="H390" s="12" t="str">
        <f>IF(ISNA(VLOOKUP((ROW(H390)-11),'List of tables'!$A$4:$I$998,9,FALSE))," ",VLOOKUP((ROW(H390)-11),'List of tables'!$A$4:$I$998,9,FALSE))</f>
        <v>https://datavis.nisra.gov.uk/census/2011/census-2011-commissioned-table-ct0385ni.ods</v>
      </c>
      <c r="I390" s="12" t="str">
        <f>IF(ISNA(VLOOKUP((ROW(I390)-11),'List of tables'!$A$4:$I$998,8,FALSE))," ",VLOOKUP((ROW(I390)-11),'List of tables'!$A$4:$I$998,8,FALSE))</f>
        <v>Download file (ODS, 25 KB)</v>
      </c>
    </row>
    <row r="391" spans="1:9" ht="31" customHeight="1">
      <c r="A391" s="31" t="str">
        <f>IF(ISNA(VLOOKUP((ROW(A391)-11),'List of tables'!$A$4:$G$998,2,FALSE))," ",VLOOKUP((ROW(A391)-11),'List of tables'!$A$4:$G$998,2,FALSE))</f>
        <v>CT0386NI</v>
      </c>
      <c r="B391" s="10" t="str">
        <f>IF(ISNA(VLOOKUP((ROW(B391)-11),'List of tables'!$A$4:$G$998,3,FALSE))," ",VLOOKUP((ROW(B391)-11),'List of tables'!$A$4:$G$998,3,FALSE))</f>
        <v>Highest Level of Qualification by Voluntary Work</v>
      </c>
      <c r="C391" s="10" t="str">
        <f>IF(ISNA(VLOOKUP((ROW(C391)-11),'List of tables'!$A$4:$G$998,5,FALSE))," ",VLOOKUP((ROW(C391)-11),'List of tables'!$A$4:$G$998,5,FALSE))</f>
        <v>Local Government District (2014), Northern Ireland</v>
      </c>
      <c r="D391" s="10" t="str">
        <f>IF(ISNA(VLOOKUP((ROW(D391)-11),'List of tables'!$A$4:$G$998,6,FALSE))," ",VLOOKUP((ROW(D391)-11),'List of tables'!$A$4:$G$998,6,FALSE))</f>
        <v>All usual residents aged 16 and over</v>
      </c>
      <c r="E391" s="59">
        <f>IF(ISNA(VLOOKUP((ROW(E391)-11),'List of tables'!$A$4:$G$998,7,FALSE))," ",VLOOKUP((ROW(E391)-11),'List of tables'!$A$4:$G$998,7,FALSE))</f>
        <v>43077</v>
      </c>
      <c r="F391" s="28" t="str">
        <f t="shared" si="5"/>
        <v>Download file (ODS, 17 KB)</v>
      </c>
      <c r="H391" s="12" t="str">
        <f>IF(ISNA(VLOOKUP((ROW(H391)-11),'List of tables'!$A$4:$I$998,9,FALSE))," ",VLOOKUP((ROW(H391)-11),'List of tables'!$A$4:$I$998,9,FALSE))</f>
        <v>https://datavis.nisra.gov.uk/census/2011/census-2011-commissioned-table-ct0386ni.ods</v>
      </c>
      <c r="I391" s="12" t="str">
        <f>IF(ISNA(VLOOKUP((ROW(I391)-11),'List of tables'!$A$4:$I$998,8,FALSE))," ",VLOOKUP((ROW(I391)-11),'List of tables'!$A$4:$I$998,8,FALSE))</f>
        <v>Download file (ODS, 17 KB)</v>
      </c>
    </row>
    <row r="392" spans="1:9" ht="31" customHeight="1">
      <c r="A392" s="31" t="str">
        <f>IF(ISNA(VLOOKUP((ROW(A392)-11),'List of tables'!$A$4:$G$998,2,FALSE))," ",VLOOKUP((ROW(A392)-11),'List of tables'!$A$4:$G$998,2,FALSE))</f>
        <v>CT0387NI</v>
      </c>
      <c r="B392" s="10" t="str">
        <f>IF(ISNA(VLOOKUP((ROW(B392)-11),'List of tables'!$A$4:$G$998,3,FALSE))," ",VLOOKUP((ROW(B392)-11),'List of tables'!$A$4:$G$998,3,FALSE))</f>
        <v>Provision of Unpaid Care by Voluntary Work</v>
      </c>
      <c r="C392" s="10" t="str">
        <f>IF(ISNA(VLOOKUP((ROW(C392)-11),'List of tables'!$A$4:$G$998,5,FALSE))," ",VLOOKUP((ROW(C392)-11),'List of tables'!$A$4:$G$998,5,FALSE))</f>
        <v>Local Government District (2014), Northern Ireland</v>
      </c>
      <c r="D392" s="10" t="str">
        <f>IF(ISNA(VLOOKUP((ROW(D392)-11),'List of tables'!$A$4:$G$998,6,FALSE))," ",VLOOKUP((ROW(D392)-11),'List of tables'!$A$4:$G$998,6,FALSE))</f>
        <v>All usual residents aged 16 and over</v>
      </c>
      <c r="E392" s="59">
        <f>IF(ISNA(VLOOKUP((ROW(E392)-11),'List of tables'!$A$4:$G$998,7,FALSE))," ",VLOOKUP((ROW(E392)-11),'List of tables'!$A$4:$G$998,7,FALSE))</f>
        <v>43077</v>
      </c>
      <c r="F392" s="28" t="str">
        <f t="shared" si="5"/>
        <v>Download file (ODS, 13 KB)</v>
      </c>
      <c r="H392" s="12" t="str">
        <f>IF(ISNA(VLOOKUP((ROW(H392)-11),'List of tables'!$A$4:$I$998,9,FALSE))," ",VLOOKUP((ROW(H392)-11),'List of tables'!$A$4:$I$998,9,FALSE))</f>
        <v>https://datavis.nisra.gov.uk/census/2011/census-2011-commissioned-table-ct0387ni.ods</v>
      </c>
      <c r="I392" s="12" t="str">
        <f>IF(ISNA(VLOOKUP((ROW(I392)-11),'List of tables'!$A$4:$I$998,8,FALSE))," ",VLOOKUP((ROW(I392)-11),'List of tables'!$A$4:$I$998,8,FALSE))</f>
        <v>Download file (ODS, 13 KB)</v>
      </c>
    </row>
    <row r="393" spans="1:9" ht="31" customHeight="1">
      <c r="A393" s="31" t="str">
        <f>IF(ISNA(VLOOKUP((ROW(A393)-11),'List of tables'!$A$4:$G$998,2,FALSE))," ",VLOOKUP((ROW(A393)-11),'List of tables'!$A$4:$G$998,2,FALSE))</f>
        <v>CT0388NI</v>
      </c>
      <c r="B393" s="10" t="str">
        <f>IF(ISNA(VLOOKUP((ROW(B393)-11),'List of tables'!$A$4:$G$998,3,FALSE))," ",VLOOKUP((ROW(B393)-11),'List of tables'!$A$4:$G$998,3,FALSE))</f>
        <v>Religion or Religion Brought Up In by Voluntary Work</v>
      </c>
      <c r="C393" s="10" t="str">
        <f>IF(ISNA(VLOOKUP((ROW(C393)-11),'List of tables'!$A$4:$G$998,5,FALSE))," ",VLOOKUP((ROW(C393)-11),'List of tables'!$A$4:$G$998,5,FALSE))</f>
        <v>Local Government District (2014), Northern Ireland</v>
      </c>
      <c r="D393" s="10" t="str">
        <f>IF(ISNA(VLOOKUP((ROW(D393)-11),'List of tables'!$A$4:$G$998,6,FALSE))," ",VLOOKUP((ROW(D393)-11),'List of tables'!$A$4:$G$998,6,FALSE))</f>
        <v>All usual residents aged 16 and over</v>
      </c>
      <c r="E393" s="59">
        <f>IF(ISNA(VLOOKUP((ROW(E393)-11),'List of tables'!$A$4:$G$998,7,FALSE))," ",VLOOKUP((ROW(E393)-11),'List of tables'!$A$4:$G$998,7,FALSE))</f>
        <v>43077</v>
      </c>
      <c r="F393" s="28" t="str">
        <f t="shared" si="5"/>
        <v>Download file (ODS, 14 KB)</v>
      </c>
      <c r="H393" s="12" t="str">
        <f>IF(ISNA(VLOOKUP((ROW(H393)-11),'List of tables'!$A$4:$I$998,9,FALSE))," ",VLOOKUP((ROW(H393)-11),'List of tables'!$A$4:$I$998,9,FALSE))</f>
        <v>https://datavis.nisra.gov.uk/census/2011/census-2011-commissioned-table-ct0388ni.ods</v>
      </c>
      <c r="I393" s="12" t="str">
        <f>IF(ISNA(VLOOKUP((ROW(I393)-11),'List of tables'!$A$4:$I$998,8,FALSE))," ",VLOOKUP((ROW(I393)-11),'List of tables'!$A$4:$I$998,8,FALSE))</f>
        <v>Download file (ODS, 14 KB)</v>
      </c>
    </row>
    <row r="394" spans="1:9" ht="31" customHeight="1">
      <c r="A394" s="31" t="str">
        <f>IF(ISNA(VLOOKUP((ROW(A394)-11),'List of tables'!$A$4:$G$998,2,FALSE))," ",VLOOKUP((ROW(A394)-11),'List of tables'!$A$4:$G$998,2,FALSE))</f>
        <v>CT0389NI</v>
      </c>
      <c r="B394" s="10" t="str">
        <f>IF(ISNA(VLOOKUP((ROW(B394)-11),'List of tables'!$A$4:$G$998,3,FALSE))," ",VLOOKUP((ROW(B394)-11),'List of tables'!$A$4:$G$998,3,FALSE))</f>
        <v>Dependent Children in Household by Voluntary Work</v>
      </c>
      <c r="C394" s="10" t="str">
        <f>IF(ISNA(VLOOKUP((ROW(C394)-11),'List of tables'!$A$4:$G$998,5,FALSE))," ",VLOOKUP((ROW(C394)-11),'List of tables'!$A$4:$G$998,5,FALSE))</f>
        <v>Local Government District (2014), Northern Ireland</v>
      </c>
      <c r="D394" s="10" t="str">
        <f>IF(ISNA(VLOOKUP((ROW(D394)-11),'List of tables'!$A$4:$G$998,6,FALSE))," ",VLOOKUP((ROW(D394)-11),'List of tables'!$A$4:$G$998,6,FALSE))</f>
        <v>All usual residents aged 16 and over</v>
      </c>
      <c r="E394" s="59">
        <f>IF(ISNA(VLOOKUP((ROW(E394)-11),'List of tables'!$A$4:$G$998,7,FALSE))," ",VLOOKUP((ROW(E394)-11),'List of tables'!$A$4:$G$998,7,FALSE))</f>
        <v>43077</v>
      </c>
      <c r="F394" s="28" t="str">
        <f t="shared" si="5"/>
        <v>Download file (ODS, 15 KB)</v>
      </c>
      <c r="H394" s="12" t="str">
        <f>IF(ISNA(VLOOKUP((ROW(H394)-11),'List of tables'!$A$4:$I$998,9,FALSE))," ",VLOOKUP((ROW(H394)-11),'List of tables'!$A$4:$I$998,9,FALSE))</f>
        <v>https://datavis.nisra.gov.uk/census/2011/census-2011-commissioned-table-ct0389ni.ods</v>
      </c>
      <c r="I394" s="12" t="str">
        <f>IF(ISNA(VLOOKUP((ROW(I394)-11),'List of tables'!$A$4:$I$998,8,FALSE))," ",VLOOKUP((ROW(I394)-11),'List of tables'!$A$4:$I$998,8,FALSE))</f>
        <v>Download file (ODS, 15 KB)</v>
      </c>
    </row>
    <row r="395" spans="1:9" ht="31" customHeight="1">
      <c r="A395" s="31" t="str">
        <f>IF(ISNA(VLOOKUP((ROW(A395)-11),'List of tables'!$A$4:$G$998,2,FALSE))," ",VLOOKUP((ROW(A395)-11),'List of tables'!$A$4:$G$998,2,FALSE))</f>
        <v>CT0390NI</v>
      </c>
      <c r="B395" s="10" t="str">
        <f>IF(ISNA(VLOOKUP((ROW(B395)-11),'List of tables'!$A$4:$G$998,3,FALSE))," ",VLOOKUP((ROW(B395)-11),'List of tables'!$A$4:$G$998,3,FALSE))</f>
        <v>Marital and Civil Partnership Status by Voluntary Work</v>
      </c>
      <c r="C395" s="10" t="str">
        <f>IF(ISNA(VLOOKUP((ROW(C395)-11),'List of tables'!$A$4:$G$998,5,FALSE))," ",VLOOKUP((ROW(C395)-11),'List of tables'!$A$4:$G$998,5,FALSE))</f>
        <v>Local Government District (2014), Northern Ireland</v>
      </c>
      <c r="D395" s="10" t="str">
        <f>IF(ISNA(VLOOKUP((ROW(D395)-11),'List of tables'!$A$4:$G$998,6,FALSE))," ",VLOOKUP((ROW(D395)-11),'List of tables'!$A$4:$G$998,6,FALSE))</f>
        <v>All usual residents aged 16 and over</v>
      </c>
      <c r="E395" s="59">
        <f>IF(ISNA(VLOOKUP((ROW(E395)-11),'List of tables'!$A$4:$G$998,7,FALSE))," ",VLOOKUP((ROW(E395)-11),'List of tables'!$A$4:$G$998,7,FALSE))</f>
        <v>43077</v>
      </c>
      <c r="F395" s="28" t="str">
        <f t="shared" si="5"/>
        <v>Download file (ODS, 15 KB)</v>
      </c>
      <c r="H395" s="12" t="str">
        <f>IF(ISNA(VLOOKUP((ROW(H395)-11),'List of tables'!$A$4:$I$998,9,FALSE))," ",VLOOKUP((ROW(H395)-11),'List of tables'!$A$4:$I$998,9,FALSE))</f>
        <v>https://datavis.nisra.gov.uk/census/2011/census-2011-commissioned-table-ct0390ni.ods</v>
      </c>
      <c r="I395" s="12" t="str">
        <f>IF(ISNA(VLOOKUP((ROW(I395)-11),'List of tables'!$A$4:$I$998,8,FALSE))," ",VLOOKUP((ROW(I395)-11),'List of tables'!$A$4:$I$998,8,FALSE))</f>
        <v>Download file (ODS, 15 KB)</v>
      </c>
    </row>
    <row r="396" spans="1:9" ht="31" customHeight="1">
      <c r="A396" s="31" t="str">
        <f>IF(ISNA(VLOOKUP((ROW(A396)-11),'List of tables'!$A$4:$G$998,2,FALSE))," ",VLOOKUP((ROW(A396)-11),'List of tables'!$A$4:$G$998,2,FALSE))</f>
        <v>CT0391NI</v>
      </c>
      <c r="B396" s="10" t="str">
        <f>IF(ISNA(VLOOKUP((ROW(B396)-11),'List of tables'!$A$4:$G$998,3,FALSE))," ",VLOOKUP((ROW(B396)-11),'List of tables'!$A$4:$G$998,3,FALSE))</f>
        <v>NS-SeC by Voluntary Work</v>
      </c>
      <c r="C396" s="10" t="str">
        <f>IF(ISNA(VLOOKUP((ROW(C396)-11),'List of tables'!$A$4:$G$998,5,FALSE))," ",VLOOKUP((ROW(C396)-11),'List of tables'!$A$4:$G$998,5,FALSE))</f>
        <v>Local Government District (2014), Northern Ireland</v>
      </c>
      <c r="D396" s="10" t="str">
        <f>IF(ISNA(VLOOKUP((ROW(D396)-11),'List of tables'!$A$4:$G$998,6,FALSE))," ",VLOOKUP((ROW(D396)-11),'List of tables'!$A$4:$G$998,6,FALSE))</f>
        <v>All usual residents aged 16 to 74</v>
      </c>
      <c r="E396" s="59">
        <f>IF(ISNA(VLOOKUP((ROW(E396)-11),'List of tables'!$A$4:$G$998,7,FALSE))," ",VLOOKUP((ROW(E396)-11),'List of tables'!$A$4:$G$998,7,FALSE))</f>
        <v>43077</v>
      </c>
      <c r="F396" s="28" t="str">
        <f t="shared" si="5"/>
        <v>Download file (ODS, 18 KB)</v>
      </c>
      <c r="H396" s="12" t="str">
        <f>IF(ISNA(VLOOKUP((ROW(H396)-11),'List of tables'!$A$4:$I$998,9,FALSE))," ",VLOOKUP((ROW(H396)-11),'List of tables'!$A$4:$I$998,9,FALSE))</f>
        <v>https://datavis.nisra.gov.uk/census/2011/census-2011-commissioned-table-ct0391ni.ods</v>
      </c>
      <c r="I396" s="12" t="str">
        <f>IF(ISNA(VLOOKUP((ROW(I396)-11),'List of tables'!$A$4:$I$998,8,FALSE))," ",VLOOKUP((ROW(I396)-11),'List of tables'!$A$4:$I$998,8,FALSE))</f>
        <v>Download file (ODS, 18 KB)</v>
      </c>
    </row>
    <row r="397" spans="1:9" ht="31" customHeight="1">
      <c r="A397" s="31" t="str">
        <f>IF(ISNA(VLOOKUP((ROW(A397)-11),'List of tables'!$A$4:$G$998,2,FALSE))," ",VLOOKUP((ROW(A397)-11),'List of tables'!$A$4:$G$998,2,FALSE))</f>
        <v>CT0392NI</v>
      </c>
      <c r="B397" s="10" t="str">
        <f>IF(ISNA(VLOOKUP((ROW(B397)-11),'List of tables'!$A$4:$G$998,3,FALSE))," ",VLOOKUP((ROW(B397)-11),'List of tables'!$A$4:$G$998,3,FALSE))</f>
        <v>Country of Birth by Ethnic Group by Age by Sex</v>
      </c>
      <c r="C397" s="10" t="str">
        <f>IF(ISNA(VLOOKUP((ROW(C397)-11),'List of tables'!$A$4:$G$998,5,FALSE))," ",VLOOKUP((ROW(C397)-11),'List of tables'!$A$4:$G$998,5,FALSE))</f>
        <v>Local Government District (2014), Northern Ireland</v>
      </c>
      <c r="D397" s="10" t="str">
        <f>IF(ISNA(VLOOKUP((ROW(D397)-11),'List of tables'!$A$4:$G$998,6,FALSE))," ",VLOOKUP((ROW(D397)-11),'List of tables'!$A$4:$G$998,6,FALSE))</f>
        <v>All usual residents</v>
      </c>
      <c r="E397" s="59">
        <f>IF(ISNA(VLOOKUP((ROW(E397)-11),'List of tables'!$A$4:$G$998,7,FALSE))," ",VLOOKUP((ROW(E397)-11),'List of tables'!$A$4:$G$998,7,FALSE))</f>
        <v>43269</v>
      </c>
      <c r="F397" s="28" t="str">
        <f t="shared" ref="F397:F460" si="6">IF(LEN(H397)&lt;10,"",HYPERLINK(H397,I397))</f>
        <v>Download file (ODS, 34 KB)</v>
      </c>
      <c r="H397" s="12" t="str">
        <f>IF(ISNA(VLOOKUP((ROW(H397)-11),'List of tables'!$A$4:$I$998,9,FALSE))," ",VLOOKUP((ROW(H397)-11),'List of tables'!$A$4:$I$998,9,FALSE))</f>
        <v>https://datavis.nisra.gov.uk/census/2011/census-2011-commissioned-table-ct0392ni.ods</v>
      </c>
      <c r="I397" s="12" t="str">
        <f>IF(ISNA(VLOOKUP((ROW(I397)-11),'List of tables'!$A$4:$I$998,8,FALSE))," ",VLOOKUP((ROW(I397)-11),'List of tables'!$A$4:$I$998,8,FALSE))</f>
        <v>Download file (ODS, 34 KB)</v>
      </c>
    </row>
    <row r="398" spans="1:9" ht="31" customHeight="1">
      <c r="A398" s="31" t="str">
        <f>IF(ISNA(VLOOKUP((ROW(A398)-11),'List of tables'!$A$4:$G$998,2,FALSE))," ",VLOOKUP((ROW(A398)-11),'List of tables'!$A$4:$G$998,2,FALSE))</f>
        <v>CT0393NI</v>
      </c>
      <c r="B398" s="10" t="str">
        <f>IF(ISNA(VLOOKUP((ROW(B398)-11),'List of tables'!$A$4:$G$998,3,FALSE))," ",VLOOKUP((ROW(B398)-11),'List of tables'!$A$4:$G$998,3,FALSE))</f>
        <v>Industry by Age by Sex</v>
      </c>
      <c r="C398" s="10" t="str">
        <f>IF(ISNA(VLOOKUP((ROW(C398)-11),'List of tables'!$A$4:$G$998,5,FALSE))," ",VLOOKUP((ROW(C398)-11),'List of tables'!$A$4:$G$998,5,FALSE))</f>
        <v>Local Government District (2014), Northern Ireland</v>
      </c>
      <c r="D398" s="10" t="str">
        <f>IF(ISNA(VLOOKUP((ROW(D398)-11),'List of tables'!$A$4:$G$998,6,FALSE))," ",VLOOKUP((ROW(D398)-11),'List of tables'!$A$4:$G$998,6,FALSE))</f>
        <v>All usual residents aged 16 to 74 in employment</v>
      </c>
      <c r="E398" s="59">
        <f>IF(ISNA(VLOOKUP((ROW(E398)-11),'List of tables'!$A$4:$G$998,7,FALSE))," ",VLOOKUP((ROW(E398)-11),'List of tables'!$A$4:$G$998,7,FALSE))</f>
        <v>43269</v>
      </c>
      <c r="F398" s="28" t="str">
        <f t="shared" si="6"/>
        <v>Download file (ODS, 66 KB)</v>
      </c>
      <c r="H398" s="12" t="str">
        <f>IF(ISNA(VLOOKUP((ROW(H398)-11),'List of tables'!$A$4:$I$998,9,FALSE))," ",VLOOKUP((ROW(H398)-11),'List of tables'!$A$4:$I$998,9,FALSE))</f>
        <v>https://datavis.nisra.gov.uk/census/2011/census-2011-commissioned-table-ct0393ni.ods</v>
      </c>
      <c r="I398" s="12" t="str">
        <f>IF(ISNA(VLOOKUP((ROW(I398)-11),'List of tables'!$A$4:$I$998,8,FALSE))," ",VLOOKUP((ROW(I398)-11),'List of tables'!$A$4:$I$998,8,FALSE))</f>
        <v>Download file (ODS, 66 KB)</v>
      </c>
    </row>
    <row r="399" spans="1:9" ht="31" customHeight="1">
      <c r="A399" s="31" t="str">
        <f>IF(ISNA(VLOOKUP((ROW(A399)-11),'List of tables'!$A$4:$G$998,2,FALSE))," ",VLOOKUP((ROW(A399)-11),'List of tables'!$A$4:$G$998,2,FALSE))</f>
        <v>CT0394NI</v>
      </c>
      <c r="B399" s="10" t="str">
        <f>IF(ISNA(VLOOKUP((ROW(B399)-11),'List of tables'!$A$4:$G$998,3,FALSE))," ",VLOOKUP((ROW(B399)-11),'List of tables'!$A$4:$G$998,3,FALSE))</f>
        <v>Occupation by Age by Sex</v>
      </c>
      <c r="C399" s="10" t="str">
        <f>IF(ISNA(VLOOKUP((ROW(C399)-11),'List of tables'!$A$4:$G$998,5,FALSE))," ",VLOOKUP((ROW(C399)-11),'List of tables'!$A$4:$G$998,5,FALSE))</f>
        <v>Local Government District (2014), Northern Ireland</v>
      </c>
      <c r="D399" s="10" t="str">
        <f>IF(ISNA(VLOOKUP((ROW(D399)-11),'List of tables'!$A$4:$G$998,6,FALSE))," ",VLOOKUP((ROW(D399)-11),'List of tables'!$A$4:$G$998,6,FALSE))</f>
        <v>All usual residents aged 16 to 74 in employment</v>
      </c>
      <c r="E399" s="59">
        <f>IF(ISNA(VLOOKUP((ROW(E399)-11),'List of tables'!$A$4:$G$998,7,FALSE))," ",VLOOKUP((ROW(E399)-11),'List of tables'!$A$4:$G$998,7,FALSE))</f>
        <v>43269</v>
      </c>
      <c r="F399" s="28" t="str">
        <f t="shared" si="6"/>
        <v>Download file (ODS, 107 KB)</v>
      </c>
      <c r="H399" s="12" t="str">
        <f>IF(ISNA(VLOOKUP((ROW(H399)-11),'List of tables'!$A$4:$I$998,9,FALSE))," ",VLOOKUP((ROW(H399)-11),'List of tables'!$A$4:$I$998,9,FALSE))</f>
        <v>https://datavis.nisra.gov.uk/census/2011/census-2011-commissioned-table-ct0394ni.ods</v>
      </c>
      <c r="I399" s="12" t="str">
        <f>IF(ISNA(VLOOKUP((ROW(I399)-11),'List of tables'!$A$4:$I$998,8,FALSE))," ",VLOOKUP((ROW(I399)-11),'List of tables'!$A$4:$I$998,8,FALSE))</f>
        <v>Download file (ODS, 107 KB)</v>
      </c>
    </row>
    <row r="400" spans="1:9" ht="31" customHeight="1">
      <c r="A400" s="31" t="str">
        <f>IF(ISNA(VLOOKUP((ROW(A400)-11),'List of tables'!$A$4:$G$998,2,FALSE))," ",VLOOKUP((ROW(A400)-11),'List of tables'!$A$4:$G$998,2,FALSE))</f>
        <v>CT0395NI</v>
      </c>
      <c r="B400" s="10" t="str">
        <f>IF(ISNA(VLOOKUP((ROW(B400)-11),'List of tables'!$A$4:$G$998,3,FALSE))," ",VLOOKUP((ROW(B400)-11),'List of tables'!$A$4:$G$998,3,FALSE))</f>
        <v>Industry of Employment</v>
      </c>
      <c r="C400" s="10" t="str">
        <f>IF(ISNA(VLOOKUP((ROW(C400)-11),'List of tables'!$A$4:$G$998,5,FALSE))," ",VLOOKUP((ROW(C400)-11),'List of tables'!$A$4:$G$998,5,FALSE))</f>
        <v>Local Government District (2014)</v>
      </c>
      <c r="D400" s="10" t="str">
        <f>IF(ISNA(VLOOKUP((ROW(D400)-11),'List of tables'!$A$4:$G$998,6,FALSE))," ",VLOOKUP((ROW(D400)-11),'List of tables'!$A$4:$G$998,6,FALSE))</f>
        <v>All usual residents aged 16 to 74 in employment</v>
      </c>
      <c r="E400" s="59">
        <f>IF(ISNA(VLOOKUP((ROW(E400)-11),'List of tables'!$A$4:$G$998,7,FALSE))," ",VLOOKUP((ROW(E400)-11),'List of tables'!$A$4:$G$998,7,FALSE))</f>
        <v>43269</v>
      </c>
      <c r="F400" s="28" t="str">
        <f t="shared" si="6"/>
        <v>Download file (ODS, 14 KB)</v>
      </c>
      <c r="H400" s="12" t="str">
        <f>IF(ISNA(VLOOKUP((ROW(H400)-11),'List of tables'!$A$4:$I$998,9,FALSE))," ",VLOOKUP((ROW(H400)-11),'List of tables'!$A$4:$I$998,9,FALSE))</f>
        <v>https://datavis.nisra.gov.uk/census/2011/census-2011-commissioned-table-ct0395ni.ods</v>
      </c>
      <c r="I400" s="12" t="str">
        <f>IF(ISNA(VLOOKUP((ROW(I400)-11),'List of tables'!$A$4:$I$998,8,FALSE))," ",VLOOKUP((ROW(I400)-11),'List of tables'!$A$4:$I$998,8,FALSE))</f>
        <v>Download file (ODS, 14 KB)</v>
      </c>
    </row>
    <row r="401" spans="1:9" ht="31" customHeight="1">
      <c r="A401" s="31" t="str">
        <f>IF(ISNA(VLOOKUP((ROW(A401)-11),'List of tables'!$A$4:$G$998,2,FALSE))," ",VLOOKUP((ROW(A401)-11),'List of tables'!$A$4:$G$998,2,FALSE))</f>
        <v>CT0396NI</v>
      </c>
      <c r="B401" s="10" t="str">
        <f>IF(ISNA(VLOOKUP((ROW(B401)-11),'List of tables'!$A$4:$G$998,3,FALSE))," ",VLOOKUP((ROW(B401)-11),'List of tables'!$A$4:$G$998,3,FALSE))</f>
        <v>Economic Activity by Age by Sex</v>
      </c>
      <c r="C401" s="10" t="str">
        <f>IF(ISNA(VLOOKUP((ROW(C401)-11),'List of tables'!$A$4:$G$998,5,FALSE))," ",VLOOKUP((ROW(C401)-11),'List of tables'!$A$4:$G$998,5,FALSE))</f>
        <v>Local Government District (2014), Northern Ireland</v>
      </c>
      <c r="D401" s="10" t="str">
        <f>IF(ISNA(VLOOKUP((ROW(D401)-11),'List of tables'!$A$4:$G$998,6,FALSE))," ",VLOOKUP((ROW(D401)-11),'List of tables'!$A$4:$G$998,6,FALSE))</f>
        <v>All economically inactive usual residents aged 16 to 74</v>
      </c>
      <c r="E401" s="59">
        <f>IF(ISNA(VLOOKUP((ROW(E401)-11),'List of tables'!$A$4:$G$998,7,FALSE))," ",VLOOKUP((ROW(E401)-11),'List of tables'!$A$4:$G$998,7,FALSE))</f>
        <v>43269</v>
      </c>
      <c r="F401" s="28" t="str">
        <f t="shared" si="6"/>
        <v>Download file (ODS, 27 KB)</v>
      </c>
      <c r="H401" s="12" t="str">
        <f>IF(ISNA(VLOOKUP((ROW(H401)-11),'List of tables'!$A$4:$I$998,9,FALSE))," ",VLOOKUP((ROW(H401)-11),'List of tables'!$A$4:$I$998,9,FALSE))</f>
        <v>https://datavis.nisra.gov.uk/census/2011/census-2011-commissioned-table-ct0396ni.ods</v>
      </c>
      <c r="I401" s="12" t="str">
        <f>IF(ISNA(VLOOKUP((ROW(I401)-11),'List of tables'!$A$4:$I$998,8,FALSE))," ",VLOOKUP((ROW(I401)-11),'List of tables'!$A$4:$I$998,8,FALSE))</f>
        <v>Download file (ODS, 27 KB)</v>
      </c>
    </row>
    <row r="402" spans="1:9" ht="31" customHeight="1">
      <c r="A402" s="31" t="str">
        <f>IF(ISNA(VLOOKUP((ROW(A402)-11),'List of tables'!$A$4:$G$998,2,FALSE))," ",VLOOKUP((ROW(A402)-11),'List of tables'!$A$4:$G$998,2,FALSE))</f>
        <v>CT0397NI</v>
      </c>
      <c r="B402" s="10" t="str">
        <f>IF(ISNA(VLOOKUP((ROW(B402)-11),'List of tables'!$A$4:$G$998,3,FALSE))," ",VLOOKUP((ROW(B402)-11),'List of tables'!$A$4:$G$998,3,FALSE))</f>
        <v>Economic Activity by Age by Sex</v>
      </c>
      <c r="C402" s="10" t="str">
        <f>IF(ISNA(VLOOKUP((ROW(C402)-11),'List of tables'!$A$4:$G$998,5,FALSE))," ",VLOOKUP((ROW(C402)-11),'List of tables'!$A$4:$G$998,5,FALSE))</f>
        <v>Local Government District (2014)</v>
      </c>
      <c r="D402" s="10" t="str">
        <f>IF(ISNA(VLOOKUP((ROW(D402)-11),'List of tables'!$A$4:$G$998,6,FALSE))," ",VLOOKUP((ROW(D402)-11),'List of tables'!$A$4:$G$998,6,FALSE))</f>
        <v>All economically active usual residents aged 16 to 74 who are unemployed</v>
      </c>
      <c r="E402" s="59">
        <f>IF(ISNA(VLOOKUP((ROW(E402)-11),'List of tables'!$A$4:$G$998,7,FALSE))," ",VLOOKUP((ROW(E402)-11),'List of tables'!$A$4:$G$998,7,FALSE))</f>
        <v>43269</v>
      </c>
      <c r="F402" s="28" t="str">
        <f t="shared" si="6"/>
        <v>Download file (ODS, 11 KB)</v>
      </c>
      <c r="H402" s="12" t="str">
        <f>IF(ISNA(VLOOKUP((ROW(H402)-11),'List of tables'!$A$4:$I$998,9,FALSE))," ",VLOOKUP((ROW(H402)-11),'List of tables'!$A$4:$I$998,9,FALSE))</f>
        <v>https://datavis.nisra.gov.uk/census/2011/census-2011-commissioned-table-ct0397ni.ods</v>
      </c>
      <c r="I402" s="12" t="str">
        <f>IF(ISNA(VLOOKUP((ROW(I402)-11),'List of tables'!$A$4:$I$998,8,FALSE))," ",VLOOKUP((ROW(I402)-11),'List of tables'!$A$4:$I$998,8,FALSE))</f>
        <v>Download file (ODS, 11 KB)</v>
      </c>
    </row>
    <row r="403" spans="1:9" ht="31" customHeight="1">
      <c r="A403" s="31" t="str">
        <f>IF(ISNA(VLOOKUP((ROW(A403)-11),'List of tables'!$A$4:$G$998,2,FALSE))," ",VLOOKUP((ROW(A403)-11),'List of tables'!$A$4:$G$998,2,FALSE))</f>
        <v>CT0398NI</v>
      </c>
      <c r="B403" s="10" t="str">
        <f>IF(ISNA(VLOOKUP((ROW(B403)-11),'List of tables'!$A$4:$G$998,3,FALSE))," ",VLOOKUP((ROW(B403)-11),'List of tables'!$A$4:$G$998,3,FALSE))</f>
        <v>Working in Belfast City Council and Living Elsewhere by Industry</v>
      </c>
      <c r="C403" s="10" t="str">
        <f>IF(ISNA(VLOOKUP((ROW(C403)-11),'List of tables'!$A$4:$G$998,5,FALSE))," ",VLOOKUP((ROW(C403)-11),'List of tables'!$A$4:$G$998,5,FALSE))</f>
        <v>Local Government District (2014)</v>
      </c>
      <c r="D403" s="10" t="str">
        <f>IF(ISNA(VLOOKUP((ROW(D403)-11),'List of tables'!$A$4:$G$998,6,FALSE))," ",VLOOKUP((ROW(D403)-11),'List of tables'!$A$4:$G$998,6,FALSE))</f>
        <v>All usual residents aged 16 to 74 in employment</v>
      </c>
      <c r="E403" s="59">
        <f>IF(ISNA(VLOOKUP((ROW(E403)-11),'List of tables'!$A$4:$G$998,7,FALSE))," ",VLOOKUP((ROW(E403)-11),'List of tables'!$A$4:$G$998,7,FALSE))</f>
        <v>43269</v>
      </c>
      <c r="F403" s="28" t="str">
        <f t="shared" si="6"/>
        <v>Download file (ODS, 14 KB)</v>
      </c>
      <c r="H403" s="12" t="str">
        <f>IF(ISNA(VLOOKUP((ROW(H403)-11),'List of tables'!$A$4:$I$998,9,FALSE))," ",VLOOKUP((ROW(H403)-11),'List of tables'!$A$4:$I$998,9,FALSE))</f>
        <v>https://datavis.nisra.gov.uk/census/2011/census-2011-commissioned-table-ct0398ni.ods</v>
      </c>
      <c r="I403" s="12" t="str">
        <f>IF(ISNA(VLOOKUP((ROW(I403)-11),'List of tables'!$A$4:$I$998,8,FALSE))," ",VLOOKUP((ROW(I403)-11),'List of tables'!$A$4:$I$998,8,FALSE))</f>
        <v>Download file (ODS, 14 KB)</v>
      </c>
    </row>
    <row r="404" spans="1:9" ht="31" customHeight="1">
      <c r="A404" s="31" t="str">
        <f>IF(ISNA(VLOOKUP((ROW(A404)-11),'List of tables'!$A$4:$G$998,2,FALSE))," ",VLOOKUP((ROW(A404)-11),'List of tables'!$A$4:$G$998,2,FALSE))</f>
        <v>CT0399NI</v>
      </c>
      <c r="B404" s="10" t="str">
        <f>IF(ISNA(VLOOKUP((ROW(B404)-11),'List of tables'!$A$4:$G$998,3,FALSE))," ",VLOOKUP((ROW(B404)-11),'List of tables'!$A$4:$G$998,3,FALSE))</f>
        <v>Working in Belfast City Region and Living Elsewhere by Industry</v>
      </c>
      <c r="C404" s="10" t="str">
        <f>IF(ISNA(VLOOKUP((ROW(C404)-11),'List of tables'!$A$4:$G$998,5,FALSE))," ",VLOOKUP((ROW(C404)-11),'List of tables'!$A$4:$G$998,5,FALSE))</f>
        <v>Local Government District (2014)</v>
      </c>
      <c r="D404" s="10" t="str">
        <f>IF(ISNA(VLOOKUP((ROW(D404)-11),'List of tables'!$A$4:$G$998,6,FALSE))," ",VLOOKUP((ROW(D404)-11),'List of tables'!$A$4:$G$998,6,FALSE))</f>
        <v>All usual residents aged 16 to 74 in employment</v>
      </c>
      <c r="E404" s="59">
        <f>IF(ISNA(VLOOKUP((ROW(E404)-11),'List of tables'!$A$4:$G$998,7,FALSE))," ",VLOOKUP((ROW(E404)-11),'List of tables'!$A$4:$G$998,7,FALSE))</f>
        <v>43269</v>
      </c>
      <c r="F404" s="28" t="str">
        <f t="shared" si="6"/>
        <v>Download file (ODS, 12 KB)</v>
      </c>
      <c r="H404" s="12" t="str">
        <f>IF(ISNA(VLOOKUP((ROW(H404)-11),'List of tables'!$A$4:$I$998,9,FALSE))," ",VLOOKUP((ROW(H404)-11),'List of tables'!$A$4:$I$998,9,FALSE))</f>
        <v>https://datavis.nisra.gov.uk/census/2011/census-2011-commissioned-table-ct0399ni.ods</v>
      </c>
      <c r="I404" s="12" t="str">
        <f>IF(ISNA(VLOOKUP((ROW(I404)-11),'List of tables'!$A$4:$I$998,8,FALSE))," ",VLOOKUP((ROW(I404)-11),'List of tables'!$A$4:$I$998,8,FALSE))</f>
        <v>Download file (ODS, 12 KB)</v>
      </c>
    </row>
    <row r="405" spans="1:9" ht="31" customHeight="1">
      <c r="A405" s="31" t="str">
        <f>IF(ISNA(VLOOKUP((ROW(A405)-11),'List of tables'!$A$4:$G$998,2,FALSE))," ",VLOOKUP((ROW(A405)-11),'List of tables'!$A$4:$G$998,2,FALSE))</f>
        <v>CT0400NI</v>
      </c>
      <c r="B405" s="10" t="str">
        <f>IF(ISNA(VLOOKUP((ROW(B405)-11),'List of tables'!$A$4:$G$998,3,FALSE))," ",VLOOKUP((ROW(B405)-11),'List of tables'!$A$4:$G$998,3,FALSE))</f>
        <v>Living in Belfast City Council and Working Elsewhere by Industry</v>
      </c>
      <c r="C405" s="10" t="str">
        <f>IF(ISNA(VLOOKUP((ROW(C405)-11),'List of tables'!$A$4:$G$998,5,FALSE))," ",VLOOKUP((ROW(C405)-11),'List of tables'!$A$4:$G$998,5,FALSE))</f>
        <v>Local Government District (2014)</v>
      </c>
      <c r="D405" s="10" t="str">
        <f>IF(ISNA(VLOOKUP((ROW(D405)-11),'List of tables'!$A$4:$G$998,6,FALSE))," ",VLOOKUP((ROW(D405)-11),'List of tables'!$A$4:$G$998,6,FALSE))</f>
        <v>All usual residents aged 16 to 74 in employment</v>
      </c>
      <c r="E405" s="59">
        <f>IF(ISNA(VLOOKUP((ROW(E405)-11),'List of tables'!$A$4:$G$998,7,FALSE))," ",VLOOKUP((ROW(E405)-11),'List of tables'!$A$4:$G$998,7,FALSE))</f>
        <v>43269</v>
      </c>
      <c r="F405" s="28" t="str">
        <f t="shared" si="6"/>
        <v>Download file (ODS, 14 KB)</v>
      </c>
      <c r="H405" s="12" t="str">
        <f>IF(ISNA(VLOOKUP((ROW(H405)-11),'List of tables'!$A$4:$I$998,9,FALSE))," ",VLOOKUP((ROW(H405)-11),'List of tables'!$A$4:$I$998,9,FALSE))</f>
        <v>https://datavis.nisra.gov.uk/census/2011/census-2011-commissioned-table-ct0400ni.ods</v>
      </c>
      <c r="I405" s="12" t="str">
        <f>IF(ISNA(VLOOKUP((ROW(I405)-11),'List of tables'!$A$4:$I$998,8,FALSE))," ",VLOOKUP((ROW(I405)-11),'List of tables'!$A$4:$I$998,8,FALSE))</f>
        <v>Download file (ODS, 14 KB)</v>
      </c>
    </row>
    <row r="406" spans="1:9" ht="31" customHeight="1">
      <c r="A406" s="31" t="str">
        <f>IF(ISNA(VLOOKUP((ROW(A406)-11),'List of tables'!$A$4:$G$998,2,FALSE))," ",VLOOKUP((ROW(A406)-11),'List of tables'!$A$4:$G$998,2,FALSE))</f>
        <v>CT0401NI</v>
      </c>
      <c r="B406" s="10" t="str">
        <f>IF(ISNA(VLOOKUP((ROW(B406)-11),'List of tables'!$A$4:$G$998,3,FALSE))," ",VLOOKUP((ROW(B406)-11),'List of tables'!$A$4:$G$998,3,FALSE))</f>
        <v>Living in Belfast City Region and Working Elsewhere by Industry</v>
      </c>
      <c r="C406" s="10" t="str">
        <f>IF(ISNA(VLOOKUP((ROW(C406)-11),'List of tables'!$A$4:$G$998,5,FALSE))," ",VLOOKUP((ROW(C406)-11),'List of tables'!$A$4:$G$998,5,FALSE))</f>
        <v>Local Government District (2014)</v>
      </c>
      <c r="D406" s="10" t="str">
        <f>IF(ISNA(VLOOKUP((ROW(D406)-11),'List of tables'!$A$4:$G$998,6,FALSE))," ",VLOOKUP((ROW(D406)-11),'List of tables'!$A$4:$G$998,6,FALSE))</f>
        <v>All usual residents aged 16 to 74 in employment</v>
      </c>
      <c r="E406" s="59">
        <f>IF(ISNA(VLOOKUP((ROW(E406)-11),'List of tables'!$A$4:$G$998,7,FALSE))," ",VLOOKUP((ROW(E406)-11),'List of tables'!$A$4:$G$998,7,FALSE))</f>
        <v>43269</v>
      </c>
      <c r="F406" s="28" t="str">
        <f t="shared" si="6"/>
        <v>Download file (ODS, 11 KB)</v>
      </c>
      <c r="H406" s="12" t="str">
        <f>IF(ISNA(VLOOKUP((ROW(H406)-11),'List of tables'!$A$4:$I$998,9,FALSE))," ",VLOOKUP((ROW(H406)-11),'List of tables'!$A$4:$I$998,9,FALSE))</f>
        <v>https://datavis.nisra.gov.uk/census/2011/census-2011-commissioned-table-ct0401ni.ods</v>
      </c>
      <c r="I406" s="12" t="str">
        <f>IF(ISNA(VLOOKUP((ROW(I406)-11),'List of tables'!$A$4:$I$998,8,FALSE))," ",VLOOKUP((ROW(I406)-11),'List of tables'!$A$4:$I$998,8,FALSE))</f>
        <v>Download file (ODS, 11 KB)</v>
      </c>
    </row>
    <row r="407" spans="1:9" ht="31" customHeight="1">
      <c r="A407" s="31" t="str">
        <f>IF(ISNA(VLOOKUP((ROW(A407)-11),'List of tables'!$A$4:$G$998,2,FALSE))," ",VLOOKUP((ROW(A407)-11),'List of tables'!$A$4:$G$998,2,FALSE))</f>
        <v>CT0402NI</v>
      </c>
      <c r="B407" s="10" t="str">
        <f>IF(ISNA(VLOOKUP((ROW(B407)-11),'List of tables'!$A$4:$G$998,3,FALSE))," ",VLOOKUP((ROW(B407)-11),'List of tables'!$A$4:$G$998,3,FALSE))</f>
        <v>Highest Level of Qualification by Age</v>
      </c>
      <c r="C407" s="10" t="str">
        <f>IF(ISNA(VLOOKUP((ROW(C407)-11),'List of tables'!$A$4:$G$998,5,FALSE))," ",VLOOKUP((ROW(C407)-11),'List of tables'!$A$4:$G$998,5,FALSE))</f>
        <v>Northern Ireland</v>
      </c>
      <c r="D407" s="10" t="str">
        <f>IF(ISNA(VLOOKUP((ROW(D407)-11),'List of tables'!$A$4:$G$998,6,FALSE))," ",VLOOKUP((ROW(D407)-11),'List of tables'!$A$4:$G$998,6,FALSE))</f>
        <v>All usual residents aged 16 and over</v>
      </c>
      <c r="E407" s="59">
        <f>IF(ISNA(VLOOKUP((ROW(E407)-11),'List of tables'!$A$4:$G$998,7,FALSE))," ",VLOOKUP((ROW(E407)-11),'List of tables'!$A$4:$G$998,7,FALSE))</f>
        <v>43269</v>
      </c>
      <c r="F407" s="28" t="str">
        <f t="shared" si="6"/>
        <v>Download file (ODS, 34 KB)</v>
      </c>
      <c r="H407" s="12" t="str">
        <f>IF(ISNA(VLOOKUP((ROW(H407)-11),'List of tables'!$A$4:$I$998,9,FALSE))," ",VLOOKUP((ROW(H407)-11),'List of tables'!$A$4:$I$998,9,FALSE))</f>
        <v>https://datavis.nisra.gov.uk/census/2011/census-2011-commissioned-table-ct0402ni.ods</v>
      </c>
      <c r="I407" s="12" t="str">
        <f>IF(ISNA(VLOOKUP((ROW(I407)-11),'List of tables'!$A$4:$I$998,8,FALSE))," ",VLOOKUP((ROW(I407)-11),'List of tables'!$A$4:$I$998,8,FALSE))</f>
        <v>Download file (ODS, 34 KB)</v>
      </c>
    </row>
    <row r="408" spans="1:9" ht="31" customHeight="1">
      <c r="A408" s="31" t="str">
        <f>IF(ISNA(VLOOKUP((ROW(A408)-11),'List of tables'!$A$4:$G$998,2,FALSE))," ",VLOOKUP((ROW(A408)-11),'List of tables'!$A$4:$G$998,2,FALSE))</f>
        <v>CT0403NI</v>
      </c>
      <c r="B408" s="10" t="str">
        <f>IF(ISNA(VLOOKUP((ROW(B408)-11),'List of tables'!$A$4:$G$998,3,FALSE))," ",VLOOKUP((ROW(B408)-11),'List of tables'!$A$4:$G$998,3,FALSE))</f>
        <v>Religion by Age</v>
      </c>
      <c r="C408" s="10" t="str">
        <f>IF(ISNA(VLOOKUP((ROW(C408)-11),'List of tables'!$A$4:$G$998,5,FALSE))," ",VLOOKUP((ROW(C408)-11),'List of tables'!$A$4:$G$998,5,FALSE))</f>
        <v>Northern Ireland</v>
      </c>
      <c r="D408" s="10" t="str">
        <f>IF(ISNA(VLOOKUP((ROW(D408)-11),'List of tables'!$A$4:$G$998,6,FALSE))," ",VLOOKUP((ROW(D408)-11),'List of tables'!$A$4:$G$998,6,FALSE))</f>
        <v>All usual residents in households</v>
      </c>
      <c r="E408" s="59">
        <f>IF(ISNA(VLOOKUP((ROW(E408)-11),'List of tables'!$A$4:$G$998,7,FALSE))," ",VLOOKUP((ROW(E408)-11),'List of tables'!$A$4:$G$998,7,FALSE))</f>
        <v>43269</v>
      </c>
      <c r="F408" s="28" t="str">
        <f t="shared" si="6"/>
        <v>Download file (ODS, 10 KB)</v>
      </c>
      <c r="H408" s="12" t="str">
        <f>IF(ISNA(VLOOKUP((ROW(H408)-11),'List of tables'!$A$4:$I$998,9,FALSE))," ",VLOOKUP((ROW(H408)-11),'List of tables'!$A$4:$I$998,9,FALSE))</f>
        <v>https://datavis.nisra.gov.uk/census/2011/census-2011-commissioned-table-ct0403ni.ods</v>
      </c>
      <c r="I408" s="12" t="str">
        <f>IF(ISNA(VLOOKUP((ROW(I408)-11),'List of tables'!$A$4:$I$998,8,FALSE))," ",VLOOKUP((ROW(I408)-11),'List of tables'!$A$4:$I$998,8,FALSE))</f>
        <v>Download file (ODS, 10 KB)</v>
      </c>
    </row>
    <row r="409" spans="1:9" ht="31" customHeight="1">
      <c r="A409" s="31" t="str">
        <f>IF(ISNA(VLOOKUP((ROW(A409)-11),'List of tables'!$A$4:$G$998,2,FALSE))," ",VLOOKUP((ROW(A409)-11),'List of tables'!$A$4:$G$998,2,FALSE))</f>
        <v>CT0404NI</v>
      </c>
      <c r="B409" s="10" t="str">
        <f>IF(ISNA(VLOOKUP((ROW(B409)-11),'List of tables'!$A$4:$G$998,3,FALSE))," ",VLOOKUP((ROW(B409)-11),'List of tables'!$A$4:$G$998,3,FALSE))</f>
        <v>Highest Level of Qualification by MDM2010 Quintile of SOA by AGE</v>
      </c>
      <c r="C409" s="10" t="str">
        <f>IF(ISNA(VLOOKUP((ROW(C409)-11),'List of tables'!$A$4:$G$998,5,FALSE))," ",VLOOKUP((ROW(C409)-11),'List of tables'!$A$4:$G$998,5,FALSE))</f>
        <v>Northern Ireland</v>
      </c>
      <c r="D409" s="10" t="str">
        <f>IF(ISNA(VLOOKUP((ROW(D409)-11),'List of tables'!$A$4:$G$998,6,FALSE))," ",VLOOKUP((ROW(D409)-11),'List of tables'!$A$4:$G$998,6,FALSE))</f>
        <v>All usual residents aged 16 to 64</v>
      </c>
      <c r="E409" s="59">
        <f>IF(ISNA(VLOOKUP((ROW(E409)-11),'List of tables'!$A$4:$G$998,7,FALSE))," ",VLOOKUP((ROW(E409)-11),'List of tables'!$A$4:$G$998,7,FALSE))</f>
        <v>43269</v>
      </c>
      <c r="F409" s="28" t="str">
        <f t="shared" si="6"/>
        <v>Download file (ODS, 10 KB)</v>
      </c>
      <c r="H409" s="12" t="str">
        <f>IF(ISNA(VLOOKUP((ROW(H409)-11),'List of tables'!$A$4:$I$998,9,FALSE))," ",VLOOKUP((ROW(H409)-11),'List of tables'!$A$4:$I$998,9,FALSE))</f>
        <v>https://datavis.nisra.gov.uk/census/2011/census-2011-commissioned-table-ct0404ni.ods</v>
      </c>
      <c r="I409" s="12" t="str">
        <f>IF(ISNA(VLOOKUP((ROW(I409)-11),'List of tables'!$A$4:$I$998,8,FALSE))," ",VLOOKUP((ROW(I409)-11),'List of tables'!$A$4:$I$998,8,FALSE))</f>
        <v>Download file (ODS, 10 KB)</v>
      </c>
    </row>
    <row r="410" spans="1:9" ht="31" customHeight="1">
      <c r="A410" s="31" t="str">
        <f>IF(ISNA(VLOOKUP((ROW(A410)-11),'List of tables'!$A$4:$G$998,2,FALSE))," ",VLOOKUP((ROW(A410)-11),'List of tables'!$A$4:$G$998,2,FALSE))</f>
        <v>CT0405NI</v>
      </c>
      <c r="B410" s="10" t="str">
        <f>IF(ISNA(VLOOKUP((ROW(B410)-11),'List of tables'!$A$4:$G$998,3,FALSE))," ",VLOOKUP((ROW(B410)-11),'List of tables'!$A$4:$G$998,3,FALSE))</f>
        <v>Highest Level of Qualification by Age</v>
      </c>
      <c r="C410" s="10" t="str">
        <f>IF(ISNA(VLOOKUP((ROW(C410)-11),'List of tables'!$A$4:$G$998,5,FALSE))," ",VLOOKUP((ROW(C410)-11),'List of tables'!$A$4:$G$998,5,FALSE))</f>
        <v>District Electoral Area (2014)</v>
      </c>
      <c r="D410" s="10" t="str">
        <f>IF(ISNA(VLOOKUP((ROW(D410)-11),'List of tables'!$A$4:$G$998,6,FALSE))," ",VLOOKUP((ROW(D410)-11),'List of tables'!$A$4:$G$998,6,FALSE))</f>
        <v>All usual residents aged 16 and over</v>
      </c>
      <c r="E410" s="59">
        <f>IF(ISNA(VLOOKUP((ROW(E410)-11),'List of tables'!$A$4:$G$998,7,FALSE))," ",VLOOKUP((ROW(E410)-11),'List of tables'!$A$4:$G$998,7,FALSE))</f>
        <v>43269</v>
      </c>
      <c r="F410" s="28" t="str">
        <f t="shared" si="6"/>
        <v>Download file (ODS, 39 KB)</v>
      </c>
      <c r="H410" s="12" t="str">
        <f>IF(ISNA(VLOOKUP((ROW(H410)-11),'List of tables'!$A$4:$I$998,9,FALSE))," ",VLOOKUP((ROW(H410)-11),'List of tables'!$A$4:$I$998,9,FALSE))</f>
        <v>https://datavis.nisra.gov.uk/census/2011/census-2011-commissioned-table-ct0405ni.ods</v>
      </c>
      <c r="I410" s="12" t="str">
        <f>IF(ISNA(VLOOKUP((ROW(I410)-11),'List of tables'!$A$4:$I$998,8,FALSE))," ",VLOOKUP((ROW(I410)-11),'List of tables'!$A$4:$I$998,8,FALSE))</f>
        <v>Download file (ODS, 39 KB)</v>
      </c>
    </row>
    <row r="411" spans="1:9" ht="31" customHeight="1">
      <c r="A411" s="31" t="str">
        <f>IF(ISNA(VLOOKUP((ROW(A411)-11),'List of tables'!$A$4:$G$998,2,FALSE))," ",VLOOKUP((ROW(A411)-11),'List of tables'!$A$4:$G$998,2,FALSE))</f>
        <v>CT0406NI</v>
      </c>
      <c r="B411" s="10" t="str">
        <f>IF(ISNA(VLOOKUP((ROW(B411)-11),'List of tables'!$A$4:$G$998,3,FALSE))," ",VLOOKUP((ROW(B411)-11),'List of tables'!$A$4:$G$998,3,FALSE))</f>
        <v>Dwelling Type by Accommodation Type by Tenure (Households)</v>
      </c>
      <c r="C411" s="10" t="str">
        <f>IF(ISNA(VLOOKUP((ROW(C411)-11),'List of tables'!$A$4:$G$998,5,FALSE))," ",VLOOKUP((ROW(C411)-11),'List of tables'!$A$4:$G$998,5,FALSE))</f>
        <v>Local Government District (2014) - Antrim and Newtownabbey</v>
      </c>
      <c r="D411" s="10" t="str">
        <f>IF(ISNA(VLOOKUP((ROW(D411)-11),'List of tables'!$A$4:$G$998,6,FALSE))," ",VLOOKUP((ROW(D411)-11),'List of tables'!$A$4:$G$998,6,FALSE))</f>
        <v>All occupied household spaces</v>
      </c>
      <c r="E411" s="59">
        <f>IF(ISNA(VLOOKUP((ROW(E411)-11),'List of tables'!$A$4:$G$998,7,FALSE))," ",VLOOKUP((ROW(E411)-11),'List of tables'!$A$4:$G$998,7,FALSE))</f>
        <v>43269</v>
      </c>
      <c r="F411" s="28" t="str">
        <f t="shared" si="6"/>
        <v>Download file (ODS, 30 KB)</v>
      </c>
      <c r="H411" s="12" t="str">
        <f>IF(ISNA(VLOOKUP((ROW(H411)-11),'List of tables'!$A$4:$I$998,9,FALSE))," ",VLOOKUP((ROW(H411)-11),'List of tables'!$A$4:$I$998,9,FALSE))</f>
        <v>https://datavis.nisra.gov.uk/census/2011/census-2011-commissioned-table-ct0406ni.ods</v>
      </c>
      <c r="I411" s="12" t="str">
        <f>IF(ISNA(VLOOKUP((ROW(I411)-11),'List of tables'!$A$4:$I$998,8,FALSE))," ",VLOOKUP((ROW(I411)-11),'List of tables'!$A$4:$I$998,8,FALSE))</f>
        <v>Download file (ODS, 30 KB)</v>
      </c>
    </row>
    <row r="412" spans="1:9" ht="31" customHeight="1">
      <c r="A412" s="31" t="str">
        <f>IF(ISNA(VLOOKUP((ROW(A412)-11),'List of tables'!$A$4:$G$998,2,FALSE))," ",VLOOKUP((ROW(A412)-11),'List of tables'!$A$4:$G$998,2,FALSE))</f>
        <v>CT0407NI</v>
      </c>
      <c r="B412" s="10" t="str">
        <f>IF(ISNA(VLOOKUP((ROW(B412)-11),'List of tables'!$A$4:$G$998,3,FALSE))," ",VLOOKUP((ROW(B412)-11),'List of tables'!$A$4:$G$998,3,FALSE))</f>
        <v>Country of Birth by Year of Most Recent Arrival in Northern Ireland (Born outside Northern Ireland)</v>
      </c>
      <c r="C412" s="10" t="str">
        <f>IF(ISNA(VLOOKUP((ROW(C412)-11),'List of tables'!$A$4:$G$998,5,FALSE))," ",VLOOKUP((ROW(C412)-11),'List of tables'!$A$4:$G$998,5,FALSE))</f>
        <v>Local Government District (2014)</v>
      </c>
      <c r="D412" s="10" t="str">
        <f>IF(ISNA(VLOOKUP((ROW(D412)-11),'List of tables'!$A$4:$G$998,6,FALSE))," ",VLOOKUP((ROW(D412)-11),'List of tables'!$A$4:$G$998,6,FALSE))</f>
        <v>All usual residents who were born and have lived outside Northern Ireland</v>
      </c>
      <c r="E412" s="59">
        <f>IF(ISNA(VLOOKUP((ROW(E412)-11),'List of tables'!$A$4:$G$998,7,FALSE))," ",VLOOKUP((ROW(E412)-11),'List of tables'!$A$4:$G$998,7,FALSE))</f>
        <v>43269</v>
      </c>
      <c r="F412" s="28" t="str">
        <f t="shared" si="6"/>
        <v>Download file (ODS, 14 KB)</v>
      </c>
      <c r="H412" s="12" t="str">
        <f>IF(ISNA(VLOOKUP((ROW(H412)-11),'List of tables'!$A$4:$I$998,9,FALSE))," ",VLOOKUP((ROW(H412)-11),'List of tables'!$A$4:$I$998,9,FALSE))</f>
        <v>https://datavis.nisra.gov.uk/census/2011/census-2011-commissioned-table-ct0407ni.ods</v>
      </c>
      <c r="I412" s="12" t="str">
        <f>IF(ISNA(VLOOKUP((ROW(I412)-11),'List of tables'!$A$4:$I$998,8,FALSE))," ",VLOOKUP((ROW(I412)-11),'List of tables'!$A$4:$I$998,8,FALSE))</f>
        <v>Download file (ODS, 14 KB)</v>
      </c>
    </row>
    <row r="413" spans="1:9" ht="31" customHeight="1">
      <c r="A413" s="31" t="str">
        <f>IF(ISNA(VLOOKUP((ROW(A413)-11),'List of tables'!$A$4:$G$998,2,FALSE))," ",VLOOKUP((ROW(A413)-11),'List of tables'!$A$4:$G$998,2,FALSE))</f>
        <v>CT0408NI</v>
      </c>
      <c r="B413" s="10" t="str">
        <f>IF(ISNA(VLOOKUP((ROW(B413)-11),'List of tables'!$A$4:$G$998,3,FALSE))," ",VLOOKUP((ROW(B413)-11),'List of tables'!$A$4:$G$998,3,FALSE))</f>
        <v>Country Of Birth By Place of Work by Year of Most Recent Arrival in Northern Ireland</v>
      </c>
      <c r="C413" s="10" t="str">
        <f>IF(ISNA(VLOOKUP((ROW(C413)-11),'List of tables'!$A$4:$G$998,5,FALSE))," ",VLOOKUP((ROW(C413)-11),'List of tables'!$A$4:$G$998,5,FALSE))</f>
        <v>Local Government District (2014)</v>
      </c>
      <c r="D413" s="10" t="str">
        <f>IF(ISNA(VLOOKUP((ROW(D413)-11),'List of tables'!$A$4:$G$998,6,FALSE))," ",VLOOKUP((ROW(D413)-11),'List of tables'!$A$4:$G$998,6,FALSE))</f>
        <v>All usual residents aged 16 to 74 (excluding students) in employment who were born and have lived outside Northern Ireland</v>
      </c>
      <c r="E413" s="59">
        <f>IF(ISNA(VLOOKUP((ROW(E413)-11),'List of tables'!$A$4:$G$998,7,FALSE))," ",VLOOKUP((ROW(E413)-11),'List of tables'!$A$4:$G$998,7,FALSE))</f>
        <v>43269</v>
      </c>
      <c r="F413" s="28" t="str">
        <f t="shared" si="6"/>
        <v>Download file (ODS, 14 KB)</v>
      </c>
      <c r="H413" s="12" t="str">
        <f>IF(ISNA(VLOOKUP((ROW(H413)-11),'List of tables'!$A$4:$I$998,9,FALSE))," ",VLOOKUP((ROW(H413)-11),'List of tables'!$A$4:$I$998,9,FALSE))</f>
        <v>https://datavis.nisra.gov.uk/census/2011/census-2011-commissioned-table-ct0408ni.ods</v>
      </c>
      <c r="I413" s="12" t="str">
        <f>IF(ISNA(VLOOKUP((ROW(I413)-11),'List of tables'!$A$4:$I$998,8,FALSE))," ",VLOOKUP((ROW(I413)-11),'List of tables'!$A$4:$I$998,8,FALSE))</f>
        <v>Download file (ODS, 14 KB)</v>
      </c>
    </row>
    <row r="414" spans="1:9" ht="31" customHeight="1">
      <c r="A414" s="31" t="str">
        <f>IF(ISNA(VLOOKUP((ROW(A414)-11),'List of tables'!$A$4:$G$998,2,FALSE))," ",VLOOKUP((ROW(A414)-11),'List of tables'!$A$4:$G$998,2,FALSE))</f>
        <v>CT0409NI</v>
      </c>
      <c r="B414" s="10" t="str">
        <f>IF(ISNA(VLOOKUP((ROW(B414)-11),'List of tables'!$A$4:$G$998,3,FALSE))," ",VLOOKUP((ROW(B414)-11),'List of tables'!$A$4:$G$998,3,FALSE))</f>
        <v>Highest Level of Qualification by Industry (Workplace Population)</v>
      </c>
      <c r="C414" s="10" t="str">
        <f>IF(ISNA(VLOOKUP((ROW(C414)-11),'List of tables'!$A$4:$G$998,5,FALSE))," ",VLOOKUP((ROW(C414)-11),'List of tables'!$A$4:$G$998,5,FALSE))</f>
        <v>Local Government District (2014) - Antrim and Newtownabbey</v>
      </c>
      <c r="D414" s="10" t="str">
        <f>IF(ISNA(VLOOKUP((ROW(D414)-11),'List of tables'!$A$4:$G$998,6,FALSE))," ",VLOOKUP((ROW(D414)-11),'List of tables'!$A$4:$G$998,6,FALSE))</f>
        <v>All usual residents aged 16 to 74 (excluding students)in employment and currently working in the area</v>
      </c>
      <c r="E414" s="59">
        <f>IF(ISNA(VLOOKUP((ROW(E414)-11),'List of tables'!$A$4:$G$998,7,FALSE))," ",VLOOKUP((ROW(E414)-11),'List of tables'!$A$4:$G$998,7,FALSE))</f>
        <v>43269</v>
      </c>
      <c r="F414" s="28" t="str">
        <f t="shared" si="6"/>
        <v>Download file (ODS, 24 KB)</v>
      </c>
      <c r="H414" s="12" t="str">
        <f>IF(ISNA(VLOOKUP((ROW(H414)-11),'List of tables'!$A$4:$I$998,9,FALSE))," ",VLOOKUP((ROW(H414)-11),'List of tables'!$A$4:$I$998,9,FALSE))</f>
        <v>https://datavis.nisra.gov.uk/census/2011/census-2011-commissioned-table-ct0409ni.ods</v>
      </c>
      <c r="I414" s="12" t="str">
        <f>IF(ISNA(VLOOKUP((ROW(I414)-11),'List of tables'!$A$4:$I$998,8,FALSE))," ",VLOOKUP((ROW(I414)-11),'List of tables'!$A$4:$I$998,8,FALSE))</f>
        <v>Download file (ODS, 24 KB)</v>
      </c>
    </row>
    <row r="415" spans="1:9" ht="31" customHeight="1">
      <c r="A415" s="31" t="str">
        <f>IF(ISNA(VLOOKUP((ROW(A415)-11),'List of tables'!$A$4:$G$998,2,FALSE))," ",VLOOKUP((ROW(A415)-11),'List of tables'!$A$4:$G$998,2,FALSE))</f>
        <v>CT0410NI</v>
      </c>
      <c r="B415" s="10" t="str">
        <f>IF(ISNA(VLOOKUP((ROW(B415)-11),'List of tables'!$A$4:$G$998,3,FALSE))," ",VLOOKUP((ROW(B415)-11),'List of tables'!$A$4:$G$998,3,FALSE))</f>
        <v>Highest Level of Qualification by Occupation (Workplace Population)</v>
      </c>
      <c r="C415" s="10" t="str">
        <f>IF(ISNA(VLOOKUP((ROW(C415)-11),'List of tables'!$A$4:$G$998,5,FALSE))," ",VLOOKUP((ROW(C415)-11),'List of tables'!$A$4:$G$998,5,FALSE))</f>
        <v>Local Government District (2014) - Antrim and Newtownabbey</v>
      </c>
      <c r="D415" s="10" t="str">
        <f>IF(ISNA(VLOOKUP((ROW(D415)-11),'List of tables'!$A$4:$G$998,6,FALSE))," ",VLOOKUP((ROW(D415)-11),'List of tables'!$A$4:$G$998,6,FALSE))</f>
        <v>All usual residents aged 16 to 74 (excluding students) in employment and currently working in the area</v>
      </c>
      <c r="E415" s="59">
        <f>IF(ISNA(VLOOKUP((ROW(E415)-11),'List of tables'!$A$4:$G$998,7,FALSE))," ",VLOOKUP((ROW(E415)-11),'List of tables'!$A$4:$G$998,7,FALSE))</f>
        <v>43269</v>
      </c>
      <c r="F415" s="28" t="str">
        <f t="shared" si="6"/>
        <v>Download file (ODS, 61 KB)</v>
      </c>
      <c r="H415" s="12" t="str">
        <f>IF(ISNA(VLOOKUP((ROW(H415)-11),'List of tables'!$A$4:$I$998,9,FALSE))," ",VLOOKUP((ROW(H415)-11),'List of tables'!$A$4:$I$998,9,FALSE))</f>
        <v>https://datavis.nisra.gov.uk/census/2011/census-2011-commissioned-table-ct0410ni.ods</v>
      </c>
      <c r="I415" s="12" t="str">
        <f>IF(ISNA(VLOOKUP((ROW(I415)-11),'List of tables'!$A$4:$I$998,8,FALSE))," ",VLOOKUP((ROW(I415)-11),'List of tables'!$A$4:$I$998,8,FALSE))</f>
        <v>Download file (ODS, 61 KB)</v>
      </c>
    </row>
    <row r="416" spans="1:9" ht="31" customHeight="1">
      <c r="A416" s="31" t="str">
        <f>IF(ISNA(VLOOKUP((ROW(A416)-11),'List of tables'!$A$4:$G$998,2,FALSE))," ",VLOOKUP((ROW(A416)-11),'List of tables'!$A$4:$G$998,2,FALSE))</f>
        <v>CT0411NI</v>
      </c>
      <c r="B416" s="10" t="str">
        <f>IF(ISNA(VLOOKUP((ROW(B416)-11),'List of tables'!$A$4:$G$998,3,FALSE))," ",VLOOKUP((ROW(B416)-11),'List of tables'!$A$4:$G$998,3,FALSE))</f>
        <v>Highest Level of Qualification by Age by Sex (Workplace Population)</v>
      </c>
      <c r="C416" s="10" t="str">
        <f>IF(ISNA(VLOOKUP((ROW(C416)-11),'List of tables'!$A$4:$G$998,5,FALSE))," ",VLOOKUP((ROW(C416)-11),'List of tables'!$A$4:$G$998,5,FALSE))</f>
        <v>Local Government District (2014) - Antrim and Newtownabbey</v>
      </c>
      <c r="D416" s="10" t="str">
        <f>IF(ISNA(VLOOKUP((ROW(D416)-11),'List of tables'!$A$4:$G$998,6,FALSE))," ",VLOOKUP((ROW(D416)-11),'List of tables'!$A$4:$G$998,6,FALSE))</f>
        <v>All usual residents aged 16 to 74 (excluding students) in employment and currently working in the area</v>
      </c>
      <c r="E416" s="59">
        <f>IF(ISNA(VLOOKUP((ROW(E416)-11),'List of tables'!$A$4:$G$998,7,FALSE))," ",VLOOKUP((ROW(E416)-11),'List of tables'!$A$4:$G$998,7,FALSE))</f>
        <v>43269</v>
      </c>
      <c r="F416" s="28" t="str">
        <f t="shared" si="6"/>
        <v>Download file (ODS, 30 KB)</v>
      </c>
      <c r="H416" s="12" t="str">
        <f>IF(ISNA(VLOOKUP((ROW(H416)-11),'List of tables'!$A$4:$I$998,9,FALSE))," ",VLOOKUP((ROW(H416)-11),'List of tables'!$A$4:$I$998,9,FALSE))</f>
        <v>https://datavis.nisra.gov.uk/census/2011/census-2011-commissioned-table-ct0411ni.ods</v>
      </c>
      <c r="I416" s="12" t="str">
        <f>IF(ISNA(VLOOKUP((ROW(I416)-11),'List of tables'!$A$4:$I$998,8,FALSE))," ",VLOOKUP((ROW(I416)-11),'List of tables'!$A$4:$I$998,8,FALSE))</f>
        <v>Download file (ODS, 30 KB)</v>
      </c>
    </row>
    <row r="417" spans="1:9" ht="31" customHeight="1">
      <c r="A417" s="31" t="str">
        <f>IF(ISNA(VLOOKUP((ROW(A417)-11),'List of tables'!$A$4:$G$998,2,FALSE))," ",VLOOKUP((ROW(A417)-11),'List of tables'!$A$4:$G$998,2,FALSE))</f>
        <v>CT0412NI</v>
      </c>
      <c r="B417" s="10" t="str">
        <f>IF(ISNA(VLOOKUP((ROW(B417)-11),'List of tables'!$A$4:$G$998,3,FALSE))," ",VLOOKUP((ROW(B417)-11),'List of tables'!$A$4:$G$998,3,FALSE))</f>
        <v>Industry by Age (Workplace Population)</v>
      </c>
      <c r="C417" s="10" t="str">
        <f>IF(ISNA(VLOOKUP((ROW(C417)-11),'List of tables'!$A$4:$G$998,5,FALSE))," ",VLOOKUP((ROW(C417)-11),'List of tables'!$A$4:$G$998,5,FALSE))</f>
        <v>Local Government District (2014) - Antrim and Newtownabbey</v>
      </c>
      <c r="D417" s="10" t="str">
        <f>IF(ISNA(VLOOKUP((ROW(D417)-11),'List of tables'!$A$4:$G$998,6,FALSE))," ",VLOOKUP((ROW(D417)-11),'List of tables'!$A$4:$G$998,6,FALSE))</f>
        <v>All usual residents aged 16 to 74 (excluding students) in employment and currently working in the area</v>
      </c>
      <c r="E417" s="59">
        <f>IF(ISNA(VLOOKUP((ROW(E417)-11),'List of tables'!$A$4:$G$998,7,FALSE))," ",VLOOKUP((ROW(E417)-11),'List of tables'!$A$4:$G$998,7,FALSE))</f>
        <v>43269</v>
      </c>
      <c r="F417" s="28" t="str">
        <f t="shared" si="6"/>
        <v>Download file (ODS, 20 KB)</v>
      </c>
      <c r="H417" s="12" t="str">
        <f>IF(ISNA(VLOOKUP((ROW(H417)-11),'List of tables'!$A$4:$I$998,9,FALSE))," ",VLOOKUP((ROW(H417)-11),'List of tables'!$A$4:$I$998,9,FALSE))</f>
        <v>https://datavis.nisra.gov.uk/census/2011/census-2011-commissioned-table-ct0412ni.ods</v>
      </c>
      <c r="I417" s="12" t="str">
        <f>IF(ISNA(VLOOKUP((ROW(I417)-11),'List of tables'!$A$4:$I$998,8,FALSE))," ",VLOOKUP((ROW(I417)-11),'List of tables'!$A$4:$I$998,8,FALSE))</f>
        <v>Download file (ODS, 20 KB)</v>
      </c>
    </row>
    <row r="418" spans="1:9" ht="31" customHeight="1">
      <c r="A418" s="31" t="str">
        <f>IF(ISNA(VLOOKUP((ROW(A418)-11),'List of tables'!$A$4:$G$998,2,FALSE))," ",VLOOKUP((ROW(A418)-11),'List of tables'!$A$4:$G$998,2,FALSE))</f>
        <v>CT0413NI</v>
      </c>
      <c r="B418" s="10" t="str">
        <f>IF(ISNA(VLOOKUP((ROW(B418)-11),'List of tables'!$A$4:$G$998,3,FALSE))," ",VLOOKUP((ROW(B418)-11),'List of tables'!$A$4:$G$998,3,FALSE))</f>
        <v>Occupation by Age (Workplace Population)</v>
      </c>
      <c r="C418" s="10" t="str">
        <f>IF(ISNA(VLOOKUP((ROW(C418)-11),'List of tables'!$A$4:$G$998,5,FALSE))," ",VLOOKUP((ROW(C418)-11),'List of tables'!$A$4:$G$998,5,FALSE))</f>
        <v>Local Government District (2014) - Antrim and Newtownabbey</v>
      </c>
      <c r="D418" s="10" t="str">
        <f>IF(ISNA(VLOOKUP((ROW(D418)-11),'List of tables'!$A$4:$G$998,6,FALSE))," ",VLOOKUP((ROW(D418)-11),'List of tables'!$A$4:$G$998,6,FALSE))</f>
        <v>All usual residents aged 16 to 74 (excluding students) in employment and currently working in the area</v>
      </c>
      <c r="E418" s="59">
        <f>IF(ISNA(VLOOKUP((ROW(E418)-11),'List of tables'!$A$4:$G$998,7,FALSE))," ",VLOOKUP((ROW(E418)-11),'List of tables'!$A$4:$G$998,7,FALSE))</f>
        <v>43269</v>
      </c>
      <c r="F418" s="28" t="str">
        <f t="shared" si="6"/>
        <v>Download file (ODS, 43 KB)</v>
      </c>
      <c r="H418" s="12" t="str">
        <f>IF(ISNA(VLOOKUP((ROW(H418)-11),'List of tables'!$A$4:$I$998,9,FALSE))," ",VLOOKUP((ROW(H418)-11),'List of tables'!$A$4:$I$998,9,FALSE))</f>
        <v>https://datavis.nisra.gov.uk/census/2011/census-2011-commissioned-table-ct0413ni.ods</v>
      </c>
      <c r="I418" s="12" t="str">
        <f>IF(ISNA(VLOOKUP((ROW(I418)-11),'List of tables'!$A$4:$I$998,8,FALSE))," ",VLOOKUP((ROW(I418)-11),'List of tables'!$A$4:$I$998,8,FALSE))</f>
        <v>Download file (ODS, 43 KB)</v>
      </c>
    </row>
    <row r="419" spans="1:9" ht="31" customHeight="1">
      <c r="A419" s="31" t="str">
        <f>IF(ISNA(VLOOKUP((ROW(A419)-11),'List of tables'!$A$4:$G$998,2,FALSE))," ",VLOOKUP((ROW(A419)-11),'List of tables'!$A$4:$G$998,2,FALSE))</f>
        <v>CT0414NI</v>
      </c>
      <c r="B419" s="10" t="str">
        <f>IF(ISNA(VLOOKUP((ROW(B419)-11),'List of tables'!$A$4:$G$998,3,FALSE))," ",VLOOKUP((ROW(B419)-11),'List of tables'!$A$4:$G$998,3,FALSE))</f>
        <v>Industry by Occupation (Workplace Population)</v>
      </c>
      <c r="C419" s="10" t="str">
        <f>IF(ISNA(VLOOKUP((ROW(C419)-11),'List of tables'!$A$4:$G$998,5,FALSE))," ",VLOOKUP((ROW(C419)-11),'List of tables'!$A$4:$G$998,5,FALSE))</f>
        <v>Local Government District (2014) - Antrim and Newtownabbey</v>
      </c>
      <c r="D419" s="10" t="str">
        <f>IF(ISNA(VLOOKUP((ROW(D419)-11),'List of tables'!$A$4:$G$998,6,FALSE))," ",VLOOKUP((ROW(D419)-11),'List of tables'!$A$4:$G$998,6,FALSE))</f>
        <v>All usual residents aged 16 to 74 (excluding students) in employment and currently working in the area</v>
      </c>
      <c r="E419" s="59">
        <f>IF(ISNA(VLOOKUP((ROW(E419)-11),'List of tables'!$A$4:$G$998,7,FALSE))," ",VLOOKUP((ROW(E419)-11),'List of tables'!$A$4:$G$998,7,FALSE))</f>
        <v>43269</v>
      </c>
      <c r="F419" s="28" t="str">
        <f t="shared" si="6"/>
        <v>Download file (ODS, 27 KB)</v>
      </c>
      <c r="H419" s="12" t="str">
        <f>IF(ISNA(VLOOKUP((ROW(H419)-11),'List of tables'!$A$4:$I$998,9,FALSE))," ",VLOOKUP((ROW(H419)-11),'List of tables'!$A$4:$I$998,9,FALSE))</f>
        <v>https://datavis.nisra.gov.uk/census/2011/census-2011-commissioned-table-ct0414ni.ods</v>
      </c>
      <c r="I419" s="12" t="str">
        <f>IF(ISNA(VLOOKUP((ROW(I419)-11),'List of tables'!$A$4:$I$998,8,FALSE))," ",VLOOKUP((ROW(I419)-11),'List of tables'!$A$4:$I$998,8,FALSE))</f>
        <v>Download file (ODS, 27 KB)</v>
      </c>
    </row>
    <row r="420" spans="1:9" ht="31" customHeight="1">
      <c r="A420" s="31" t="str">
        <f>IF(ISNA(VLOOKUP((ROW(A420)-11),'List of tables'!$A$4:$G$998,2,FALSE))," ",VLOOKUP((ROW(A420)-11),'List of tables'!$A$4:$G$998,2,FALSE))</f>
        <v>CT0415NI</v>
      </c>
      <c r="B420" s="10" t="str">
        <f>IF(ISNA(VLOOKUP((ROW(B420)-11),'List of tables'!$A$4:$G$998,3,FALSE))," ",VLOOKUP((ROW(B420)-11),'List of tables'!$A$4:$G$998,3,FALSE))</f>
        <v>Highest Level of Qualification by Residence Type</v>
      </c>
      <c r="C420" s="10" t="str">
        <f>IF(ISNA(VLOOKUP((ROW(C420)-11),'List of tables'!$A$4:$G$998,5,FALSE))," ",VLOOKUP((ROW(C420)-11),'List of tables'!$A$4:$G$998,5,FALSE))</f>
        <v>Local Government District (2014)</v>
      </c>
      <c r="D420" s="10" t="str">
        <f>IF(ISNA(VLOOKUP((ROW(D420)-11),'List of tables'!$A$4:$G$998,6,FALSE))," ",VLOOKUP((ROW(D420)-11),'List of tables'!$A$4:$G$998,6,FALSE))</f>
        <v>All usual residents aged 16 to 24</v>
      </c>
      <c r="E420" s="59">
        <f>IF(ISNA(VLOOKUP((ROW(E420)-11),'List of tables'!$A$4:$G$998,7,FALSE))," ",VLOOKUP((ROW(E420)-11),'List of tables'!$A$4:$G$998,7,FALSE))</f>
        <v>43269</v>
      </c>
      <c r="F420" s="28" t="str">
        <f t="shared" si="6"/>
        <v>Download file (ODS, 13 KB)</v>
      </c>
      <c r="H420" s="12" t="str">
        <f>IF(ISNA(VLOOKUP((ROW(H420)-11),'List of tables'!$A$4:$I$998,9,FALSE))," ",VLOOKUP((ROW(H420)-11),'List of tables'!$A$4:$I$998,9,FALSE))</f>
        <v>https://datavis.nisra.gov.uk/census/2011/census-2011-commissioned-table-ct0415ni.ods</v>
      </c>
      <c r="I420" s="12" t="str">
        <f>IF(ISNA(VLOOKUP((ROW(I420)-11),'List of tables'!$A$4:$I$998,8,FALSE))," ",VLOOKUP((ROW(I420)-11),'List of tables'!$A$4:$I$998,8,FALSE))</f>
        <v>Download file (ODS, 13 KB)</v>
      </c>
    </row>
    <row r="421" spans="1:9" ht="31" customHeight="1">
      <c r="A421" s="31" t="str">
        <f>IF(ISNA(VLOOKUP((ROW(A421)-11),'List of tables'!$A$4:$G$998,2,FALSE))," ",VLOOKUP((ROW(A421)-11),'List of tables'!$A$4:$G$998,2,FALSE))</f>
        <v>CT0416NI</v>
      </c>
      <c r="B421" s="10" t="str">
        <f>IF(ISNA(VLOOKUP((ROW(B421)-11),'List of tables'!$A$4:$G$998,3,FALSE))," ",VLOOKUP((ROW(B421)-11),'List of tables'!$A$4:$G$998,3,FALSE))</f>
        <v>Ethnic Group (Household Population)</v>
      </c>
      <c r="C421" s="10" t="str">
        <f>IF(ISNA(VLOOKUP((ROW(C421)-11),'List of tables'!$A$4:$G$998,5,FALSE))," ",VLOOKUP((ROW(C421)-11),'List of tables'!$A$4:$G$998,5,FALSE))</f>
        <v>Local Government District (2014)</v>
      </c>
      <c r="D421" s="10" t="str">
        <f>IF(ISNA(VLOOKUP((ROW(D421)-11),'List of tables'!$A$4:$G$998,6,FALSE))," ",VLOOKUP((ROW(D421)-11),'List of tables'!$A$4:$G$998,6,FALSE))</f>
        <v>All usual residents aged 16 to 24 living in a household</v>
      </c>
      <c r="E421" s="59">
        <f>IF(ISNA(VLOOKUP((ROW(E421)-11),'List of tables'!$A$4:$G$998,7,FALSE))," ",VLOOKUP((ROW(E421)-11),'List of tables'!$A$4:$G$998,7,FALSE))</f>
        <v>43269</v>
      </c>
      <c r="F421" s="28" t="str">
        <f t="shared" si="6"/>
        <v>Download file (ODS, 11 KB)</v>
      </c>
      <c r="H421" s="12" t="str">
        <f>IF(ISNA(VLOOKUP((ROW(H421)-11),'List of tables'!$A$4:$I$998,9,FALSE))," ",VLOOKUP((ROW(H421)-11),'List of tables'!$A$4:$I$998,9,FALSE))</f>
        <v>https://datavis.nisra.gov.uk/census/2011/census-2011-commissioned-table-ct0416ni.ods</v>
      </c>
      <c r="I421" s="12" t="str">
        <f>IF(ISNA(VLOOKUP((ROW(I421)-11),'List of tables'!$A$4:$I$998,8,FALSE))," ",VLOOKUP((ROW(I421)-11),'List of tables'!$A$4:$I$998,8,FALSE))</f>
        <v>Download file (ODS, 11 KB)</v>
      </c>
    </row>
    <row r="422" spans="1:9" ht="31" customHeight="1">
      <c r="A422" s="31" t="str">
        <f>IF(ISNA(VLOOKUP((ROW(A422)-11),'List of tables'!$A$4:$G$998,2,FALSE))," ",VLOOKUP((ROW(A422)-11),'List of tables'!$A$4:$G$998,2,FALSE))</f>
        <v>CT0417NI</v>
      </c>
      <c r="B422" s="10" t="str">
        <f>IF(ISNA(VLOOKUP((ROW(B422)-11),'List of tables'!$A$4:$G$998,3,FALSE))," ",VLOOKUP((ROW(B422)-11),'List of tables'!$A$4:$G$998,3,FALSE))</f>
        <v>Selected Occupation by Sex (Fire Service Officers)</v>
      </c>
      <c r="C422" s="10" t="str">
        <f>IF(ISNA(VLOOKUP((ROW(C422)-11),'List of tables'!$A$4:$G$998,5,FALSE))," ",VLOOKUP((ROW(C422)-11),'List of tables'!$A$4:$G$998,5,FALSE))</f>
        <v>Northern Ireland</v>
      </c>
      <c r="D422" s="10" t="str">
        <f>IF(ISNA(VLOOKUP((ROW(D422)-11),'List of tables'!$A$4:$G$998,6,FALSE))," ",VLOOKUP((ROW(D422)-11),'List of tables'!$A$4:$G$998,6,FALSE))</f>
        <v>All usual residents aged 16 to 74 in employment</v>
      </c>
      <c r="E422" s="59">
        <f>IF(ISNA(VLOOKUP((ROW(E422)-11),'List of tables'!$A$4:$G$998,7,FALSE))," ",VLOOKUP((ROW(E422)-11),'List of tables'!$A$4:$G$998,7,FALSE))</f>
        <v>43269</v>
      </c>
      <c r="F422" s="28" t="str">
        <f t="shared" si="6"/>
        <v>Download file (ODS, 10 KB)</v>
      </c>
      <c r="H422" s="12" t="str">
        <f>IF(ISNA(VLOOKUP((ROW(H422)-11),'List of tables'!$A$4:$I$998,9,FALSE))," ",VLOOKUP((ROW(H422)-11),'List of tables'!$A$4:$I$998,9,FALSE))</f>
        <v>https://datavis.nisra.gov.uk/census/2011/census-2011-commissioned-table-ct0417ni.ods</v>
      </c>
      <c r="I422" s="12" t="str">
        <f>IF(ISNA(VLOOKUP((ROW(I422)-11),'List of tables'!$A$4:$I$998,8,FALSE))," ",VLOOKUP((ROW(I422)-11),'List of tables'!$A$4:$I$998,8,FALSE))</f>
        <v>Download file (ODS, 10 KB)</v>
      </c>
    </row>
    <row r="423" spans="1:9" ht="31" customHeight="1">
      <c r="A423" s="31" t="str">
        <f>IF(ISNA(VLOOKUP((ROW(A423)-11),'List of tables'!$A$4:$G$998,2,FALSE))," ",VLOOKUP((ROW(A423)-11),'List of tables'!$A$4:$G$998,2,FALSE))</f>
        <v>CT0418NI</v>
      </c>
      <c r="B423" s="10" t="str">
        <f>IF(ISNA(VLOOKUP((ROW(B423)-11),'List of tables'!$A$4:$G$998,3,FALSE))," ",VLOOKUP((ROW(B423)-11),'List of tables'!$A$4:$G$998,3,FALSE))</f>
        <v>Type of Communal Establishment by Resident Type by Age by Sex</v>
      </c>
      <c r="C423" s="10" t="str">
        <f>IF(ISNA(VLOOKUP((ROW(C423)-11),'List of tables'!$A$4:$G$998,5,FALSE))," ",VLOOKUP((ROW(C423)-11),'List of tables'!$A$4:$G$998,5,FALSE))</f>
        <v>Local Government District (2014) - Antrim and Newtownabbey</v>
      </c>
      <c r="D423" s="10" t="str">
        <f>IF(ISNA(VLOOKUP((ROW(D423)-11),'List of tables'!$A$4:$G$998,6,FALSE))," ",VLOOKUP((ROW(D423)-11),'List of tables'!$A$4:$G$998,6,FALSE))</f>
        <v>All usual residents in communal establishments</v>
      </c>
      <c r="E423" s="59">
        <f>IF(ISNA(VLOOKUP((ROW(E423)-11),'List of tables'!$A$4:$G$998,7,FALSE))," ",VLOOKUP((ROW(E423)-11),'List of tables'!$A$4:$G$998,7,FALSE))</f>
        <v>43269</v>
      </c>
      <c r="F423" s="28" t="str">
        <f t="shared" si="6"/>
        <v>Download file (ODS, 105 KB)</v>
      </c>
      <c r="H423" s="12" t="str">
        <f>IF(ISNA(VLOOKUP((ROW(H423)-11),'List of tables'!$A$4:$I$998,9,FALSE))," ",VLOOKUP((ROW(H423)-11),'List of tables'!$A$4:$I$998,9,FALSE))</f>
        <v>https://datavis.nisra.gov.uk/census/2011/census-2011-commissioned-table-ct0418ni.ods</v>
      </c>
      <c r="I423" s="12" t="str">
        <f>IF(ISNA(VLOOKUP((ROW(I423)-11),'List of tables'!$A$4:$I$998,8,FALSE))," ",VLOOKUP((ROW(I423)-11),'List of tables'!$A$4:$I$998,8,FALSE))</f>
        <v>Download file (ODS, 105 KB)</v>
      </c>
    </row>
    <row r="424" spans="1:9" ht="31" customHeight="1">
      <c r="A424" s="31" t="str">
        <f>IF(ISNA(VLOOKUP((ROW(A424)-11),'List of tables'!$A$4:$G$998,2,FALSE))," ",VLOOKUP((ROW(A424)-11),'List of tables'!$A$4:$G$998,2,FALSE))</f>
        <v>CT0419NI</v>
      </c>
      <c r="B424" s="10" t="str">
        <f>IF(ISNA(VLOOKUP((ROW(B424)-11),'List of tables'!$A$4:$G$998,3,FALSE))," ",VLOOKUP((ROW(B424)-11),'List of tables'!$A$4:$G$998,3,FALSE))</f>
        <v>Occupation by Sex</v>
      </c>
      <c r="C424" s="10" t="str">
        <f>IF(ISNA(VLOOKUP((ROW(C424)-11),'List of tables'!$A$4:$G$998,5,FALSE))," ",VLOOKUP((ROW(C424)-11),'List of tables'!$A$4:$G$998,5,FALSE))</f>
        <v>Northern Ireland</v>
      </c>
      <c r="D424" s="10" t="str">
        <f>IF(ISNA(VLOOKUP((ROW(D424)-11),'List of tables'!$A$4:$G$998,6,FALSE))," ",VLOOKUP((ROW(D424)-11),'List of tables'!$A$4:$G$998,6,FALSE))</f>
        <v>All usual residents aged 16 to 74 who are economically active</v>
      </c>
      <c r="E424" s="59">
        <f>IF(ISNA(VLOOKUP((ROW(E424)-11),'List of tables'!$A$4:$G$998,7,FALSE))," ",VLOOKUP((ROW(E424)-11),'List of tables'!$A$4:$G$998,7,FALSE))</f>
        <v>43269</v>
      </c>
      <c r="F424" s="28" t="str">
        <f t="shared" si="6"/>
        <v>Download file (ODS, 30 KB)</v>
      </c>
      <c r="H424" s="12" t="str">
        <f>IF(ISNA(VLOOKUP((ROW(H424)-11),'List of tables'!$A$4:$I$998,9,FALSE))," ",VLOOKUP((ROW(H424)-11),'List of tables'!$A$4:$I$998,9,FALSE))</f>
        <v>https://datavis.nisra.gov.uk/census/2011/census-2011-commissioned-table-ct0419ni.ods</v>
      </c>
      <c r="I424" s="12" t="str">
        <f>IF(ISNA(VLOOKUP((ROW(I424)-11),'List of tables'!$A$4:$I$998,8,FALSE))," ",VLOOKUP((ROW(I424)-11),'List of tables'!$A$4:$I$998,8,FALSE))</f>
        <v>Download file (ODS, 30 KB)</v>
      </c>
    </row>
    <row r="425" spans="1:9" ht="31" customHeight="1">
      <c r="A425" s="31" t="str">
        <f>IF(ISNA(VLOOKUP((ROW(A425)-11),'List of tables'!$A$4:$G$998,2,FALSE))," ",VLOOKUP((ROW(A425)-11),'List of tables'!$A$4:$G$998,2,FALSE))</f>
        <v>CT0420NI</v>
      </c>
      <c r="B425" s="10" t="str">
        <f>IF(ISNA(VLOOKUP((ROW(B425)-11),'List of tables'!$A$4:$G$998,3,FALSE))," ",VLOOKUP((ROW(B425)-11),'List of tables'!$A$4:$G$998,3,FALSE))</f>
        <v>Living in LGD2014 and Working Elsewhere by Highest Level of Qualification</v>
      </c>
      <c r="C425" s="10" t="str">
        <f>IF(ISNA(VLOOKUP((ROW(C425)-11),'List of tables'!$A$4:$G$998,5,FALSE))," ",VLOOKUP((ROW(C425)-11),'List of tables'!$A$4:$G$998,5,FALSE))</f>
        <v>Local Government District (2014) - Antrim and Newtownabbey</v>
      </c>
      <c r="D425" s="10" t="str">
        <f>IF(ISNA(VLOOKUP((ROW(D425)-11),'List of tables'!$A$4:$G$998,6,FALSE))," ",VLOOKUP((ROW(D425)-11),'List of tables'!$A$4:$G$998,6,FALSE))</f>
        <v>All usual residents 16 to 74 in employment and currently working in the area (excluding students)</v>
      </c>
      <c r="E425" s="59">
        <f>IF(ISNA(VLOOKUP((ROW(E425)-11),'List of tables'!$A$4:$G$998,7,FALSE))," ",VLOOKUP((ROW(E425)-11),'List of tables'!$A$4:$G$998,7,FALSE))</f>
        <v>43269</v>
      </c>
      <c r="F425" s="28" t="str">
        <f t="shared" si="6"/>
        <v>Download file (ODS, 24 KB)</v>
      </c>
      <c r="H425" s="12" t="str">
        <f>IF(ISNA(VLOOKUP((ROW(H425)-11),'List of tables'!$A$4:$I$998,9,FALSE))," ",VLOOKUP((ROW(H425)-11),'List of tables'!$A$4:$I$998,9,FALSE))</f>
        <v>https://datavis.nisra.gov.uk/census/2011/census-2011-commissioned-table-ct0420ni.ods</v>
      </c>
      <c r="I425" s="12" t="str">
        <f>IF(ISNA(VLOOKUP((ROW(I425)-11),'List of tables'!$A$4:$I$998,8,FALSE))," ",VLOOKUP((ROW(I425)-11),'List of tables'!$A$4:$I$998,8,FALSE))</f>
        <v>Download file (ODS, 24 KB)</v>
      </c>
    </row>
    <row r="426" spans="1:9" ht="31" customHeight="1">
      <c r="A426" s="31" t="str">
        <f>IF(ISNA(VLOOKUP((ROW(A426)-11),'List of tables'!$A$4:$G$998,2,FALSE))," ",VLOOKUP((ROW(A426)-11),'List of tables'!$A$4:$G$998,2,FALSE))</f>
        <v>CT0421NI</v>
      </c>
      <c r="B426" s="10" t="str">
        <f>IF(ISNA(VLOOKUP((ROW(B426)-11),'List of tables'!$A$4:$G$998,3,FALSE))," ",VLOOKUP((ROW(B426)-11),'List of tables'!$A$4:$G$998,3,FALSE))</f>
        <v>Working in LGD2014 and Living Elsewhere by Highest Level of Qualification</v>
      </c>
      <c r="C426" s="10" t="str">
        <f>IF(ISNA(VLOOKUP((ROW(C426)-11),'List of tables'!$A$4:$G$998,5,FALSE))," ",VLOOKUP((ROW(C426)-11),'List of tables'!$A$4:$G$998,5,FALSE))</f>
        <v>Local Government District (2014) - Antrim and Newtownabbey</v>
      </c>
      <c r="D426" s="10" t="str">
        <f>IF(ISNA(VLOOKUP((ROW(D426)-11),'List of tables'!$A$4:$G$998,6,FALSE))," ",VLOOKUP((ROW(D426)-11),'List of tables'!$A$4:$G$998,6,FALSE))</f>
        <v>All usual residents 16 to 74 in employment and currently working in the area (excluding students)</v>
      </c>
      <c r="E426" s="59">
        <f>IF(ISNA(VLOOKUP((ROW(E426)-11),'List of tables'!$A$4:$G$998,7,FALSE))," ",VLOOKUP((ROW(E426)-11),'List of tables'!$A$4:$G$998,7,FALSE))</f>
        <v>43269</v>
      </c>
      <c r="F426" s="28" t="str">
        <f t="shared" si="6"/>
        <v>Download file (ODS, 24 KB)</v>
      </c>
      <c r="H426" s="12" t="str">
        <f>IF(ISNA(VLOOKUP((ROW(H426)-11),'List of tables'!$A$4:$I$998,9,FALSE))," ",VLOOKUP((ROW(H426)-11),'List of tables'!$A$4:$I$998,9,FALSE))</f>
        <v>https://datavis.nisra.gov.uk/census/2011/census-2011-commissioned-table-ct0421ni.ods</v>
      </c>
      <c r="I426" s="12" t="str">
        <f>IF(ISNA(VLOOKUP((ROW(I426)-11),'List of tables'!$A$4:$I$998,8,FALSE))," ",VLOOKUP((ROW(I426)-11),'List of tables'!$A$4:$I$998,8,FALSE))</f>
        <v>Download file (ODS, 24 KB)</v>
      </c>
    </row>
    <row r="427" spans="1:9" ht="31" customHeight="1">
      <c r="A427" s="31" t="str">
        <f>IF(ISNA(VLOOKUP((ROW(A427)-11),'List of tables'!$A$4:$G$998,2,FALSE))," ",VLOOKUP((ROW(A427)-11),'List of tables'!$A$4:$G$998,2,FALSE))</f>
        <v>CT0422NI</v>
      </c>
      <c r="B427" s="10" t="str">
        <f>IF(ISNA(VLOOKUP((ROW(B427)-11),'List of tables'!$A$4:$G$998,3,FALSE))," ",VLOOKUP((ROW(B427)-11),'List of tables'!$A$4:$G$998,3,FALSE))</f>
        <v>Living in LGD2014 and Working Elsewhere by Industry</v>
      </c>
      <c r="C427" s="10" t="str">
        <f>IF(ISNA(VLOOKUP((ROW(C427)-11),'List of tables'!$A$4:$G$998,5,FALSE))," ",VLOOKUP((ROW(C427)-11),'List of tables'!$A$4:$G$998,5,FALSE))</f>
        <v>Local Government District (2014) - Antrim and Newtownabbey</v>
      </c>
      <c r="D427" s="10" t="str">
        <f>IF(ISNA(VLOOKUP((ROW(D427)-11),'List of tables'!$A$4:$G$998,6,FALSE))," ",VLOOKUP((ROW(D427)-11),'List of tables'!$A$4:$G$998,6,FALSE))</f>
        <v>All usual residents 16 to 74 in employment and currently living in the area (excluding students)</v>
      </c>
      <c r="E427" s="59">
        <f>IF(ISNA(VLOOKUP((ROW(E427)-11),'List of tables'!$A$4:$G$998,7,FALSE))," ",VLOOKUP((ROW(E427)-11),'List of tables'!$A$4:$G$998,7,FALSE))</f>
        <v>43269</v>
      </c>
      <c r="F427" s="28" t="str">
        <f t="shared" si="6"/>
        <v>Download file (ODS, 38 KB)</v>
      </c>
      <c r="H427" s="12" t="str">
        <f>IF(ISNA(VLOOKUP((ROW(H427)-11),'List of tables'!$A$4:$I$998,9,FALSE))," ",VLOOKUP((ROW(H427)-11),'List of tables'!$A$4:$I$998,9,FALSE))</f>
        <v>https://datavis.nisra.gov.uk/census/2011/census-2011-commissioned-table-ct0422ni.ods</v>
      </c>
      <c r="I427" s="12" t="str">
        <f>IF(ISNA(VLOOKUP((ROW(I427)-11),'List of tables'!$A$4:$I$998,8,FALSE))," ",VLOOKUP((ROW(I427)-11),'List of tables'!$A$4:$I$998,8,FALSE))</f>
        <v>Download file (ODS, 38 KB)</v>
      </c>
    </row>
    <row r="428" spans="1:9" ht="31" customHeight="1">
      <c r="A428" s="31" t="str">
        <f>IF(ISNA(VLOOKUP((ROW(A428)-11),'List of tables'!$A$4:$G$998,2,FALSE))," ",VLOOKUP((ROW(A428)-11),'List of tables'!$A$4:$G$998,2,FALSE))</f>
        <v>CT0423NI</v>
      </c>
      <c r="B428" s="10" t="str">
        <f>IF(ISNA(VLOOKUP((ROW(B428)-11),'List of tables'!$A$4:$G$998,3,FALSE))," ",VLOOKUP((ROW(B428)-11),'List of tables'!$A$4:$G$998,3,FALSE))</f>
        <v>Working in LGD2014 and Living Elsewhere by Industry</v>
      </c>
      <c r="C428" s="10" t="str">
        <f>IF(ISNA(VLOOKUP((ROW(C428)-11),'List of tables'!$A$4:$G$998,5,FALSE))," ",VLOOKUP((ROW(C428)-11),'List of tables'!$A$4:$G$998,5,FALSE))</f>
        <v>Local Government District (2014) - Antrim and Newtownabbey</v>
      </c>
      <c r="D428" s="10" t="str">
        <f>IF(ISNA(VLOOKUP((ROW(D428)-11),'List of tables'!$A$4:$G$998,6,FALSE))," ",VLOOKUP((ROW(D428)-11),'List of tables'!$A$4:$G$998,6,FALSE))</f>
        <v>All usual residents aged 16 to 74 in employment and currently working in the area (excluding students)</v>
      </c>
      <c r="E428" s="59">
        <f>IF(ISNA(VLOOKUP((ROW(E428)-11),'List of tables'!$A$4:$G$998,7,FALSE))," ",VLOOKUP((ROW(E428)-11),'List of tables'!$A$4:$G$998,7,FALSE))</f>
        <v>43269</v>
      </c>
      <c r="F428" s="28" t="str">
        <f t="shared" si="6"/>
        <v>Download file (ODS, 38 KB)</v>
      </c>
      <c r="H428" s="12" t="str">
        <f>IF(ISNA(VLOOKUP((ROW(H428)-11),'List of tables'!$A$4:$I$998,9,FALSE))," ",VLOOKUP((ROW(H428)-11),'List of tables'!$A$4:$I$998,9,FALSE))</f>
        <v>https://datavis.nisra.gov.uk/census/2011/census-2011-commissioned-table-ct0423ni.ods</v>
      </c>
      <c r="I428" s="12" t="str">
        <f>IF(ISNA(VLOOKUP((ROW(I428)-11),'List of tables'!$A$4:$I$998,8,FALSE))," ",VLOOKUP((ROW(I428)-11),'List of tables'!$A$4:$I$998,8,FALSE))</f>
        <v>Download file (ODS, 38 KB)</v>
      </c>
    </row>
    <row r="429" spans="1:9" ht="31" customHeight="1">
      <c r="A429" s="31" t="str">
        <f>IF(ISNA(VLOOKUP((ROW(A429)-11),'List of tables'!$A$4:$G$998,2,FALSE))," ",VLOOKUP((ROW(A429)-11),'List of tables'!$A$4:$G$998,2,FALSE))</f>
        <v>CT0424NI</v>
      </c>
      <c r="B429" s="10" t="str">
        <f>IF(ISNA(VLOOKUP((ROW(B429)-11),'List of tables'!$A$4:$G$998,3,FALSE))," ",VLOOKUP((ROW(B429)-11),'List of tables'!$A$4:$G$998,3,FALSE))</f>
        <v>Religion or Religion Brought Up In</v>
      </c>
      <c r="C429" s="10" t="str">
        <f>IF(ISNA(VLOOKUP((ROW(C429)-11),'List of tables'!$A$4:$G$998,5,FALSE))," ",VLOOKUP((ROW(C429)-11),'List of tables'!$A$4:$G$998,5,FALSE))</f>
        <v>District Electoral Area (2014)</v>
      </c>
      <c r="D429" s="10" t="str">
        <f>IF(ISNA(VLOOKUP((ROW(D429)-11),'List of tables'!$A$4:$G$998,6,FALSE))," ",VLOOKUP((ROW(D429)-11),'List of tables'!$A$4:$G$998,6,FALSE))</f>
        <v>All usual residents aged 16 to 64</v>
      </c>
      <c r="E429" s="59">
        <f>IF(ISNA(VLOOKUP((ROW(E429)-11),'List of tables'!$A$4:$G$998,7,FALSE))," ",VLOOKUP((ROW(E429)-11),'List of tables'!$A$4:$G$998,7,FALSE))</f>
        <v>43269</v>
      </c>
      <c r="F429" s="28" t="str">
        <f t="shared" si="6"/>
        <v>Download file (ODS, 16 KB)</v>
      </c>
      <c r="H429" s="12" t="str">
        <f>IF(ISNA(VLOOKUP((ROW(H429)-11),'List of tables'!$A$4:$I$998,9,FALSE))," ",VLOOKUP((ROW(H429)-11),'List of tables'!$A$4:$I$998,9,FALSE))</f>
        <v>https://datavis.nisra.gov.uk/census/2011/census-2011-commissioned-table-ct0424ni.ods</v>
      </c>
      <c r="I429" s="12" t="str">
        <f>IF(ISNA(VLOOKUP((ROW(I429)-11),'List of tables'!$A$4:$I$998,8,FALSE))," ",VLOOKUP((ROW(I429)-11),'List of tables'!$A$4:$I$998,8,FALSE))</f>
        <v>Download file (ODS, 16 KB)</v>
      </c>
    </row>
    <row r="430" spans="1:9" ht="31" customHeight="1">
      <c r="A430" s="31" t="str">
        <f>IF(ISNA(VLOOKUP((ROW(A430)-11),'List of tables'!$A$4:$G$998,2,FALSE))," ",VLOOKUP((ROW(A430)-11),'List of tables'!$A$4:$G$998,2,FALSE))</f>
        <v>CT0425NI</v>
      </c>
      <c r="B430" s="10" t="str">
        <f>IF(ISNA(VLOOKUP((ROW(B430)-11),'List of tables'!$A$4:$G$998,3,FALSE))," ",VLOOKUP((ROW(B430)-11),'List of tables'!$A$4:$G$998,3,FALSE))</f>
        <v>Highest Level of Qualification by Economic Activity by Age</v>
      </c>
      <c r="C430" s="10" t="str">
        <f>IF(ISNA(VLOOKUP((ROW(C430)-11),'List of tables'!$A$4:$G$998,5,FALSE))," ",VLOOKUP((ROW(C430)-11),'List of tables'!$A$4:$G$998,5,FALSE))</f>
        <v>Local Government District (2014) - Antrim and Newtownabbey</v>
      </c>
      <c r="D430" s="10" t="str">
        <f>IF(ISNA(VLOOKUP((ROW(D430)-11),'List of tables'!$A$4:$G$998,6,FALSE))," ",VLOOKUP((ROW(D430)-11),'List of tables'!$A$4:$G$998,6,FALSE))</f>
        <v>All usual residents aged 16 and over</v>
      </c>
      <c r="E430" s="59">
        <f>IF(ISNA(VLOOKUP((ROW(E430)-11),'List of tables'!$A$4:$G$998,7,FALSE))," ",VLOOKUP((ROW(E430)-11),'List of tables'!$A$4:$G$998,7,FALSE))</f>
        <v>43329</v>
      </c>
      <c r="F430" s="28" t="str">
        <f t="shared" si="6"/>
        <v>Download file (ODS, 34 KB)</v>
      </c>
      <c r="H430" s="12" t="str">
        <f>IF(ISNA(VLOOKUP((ROW(H430)-11),'List of tables'!$A$4:$I$998,9,FALSE))," ",VLOOKUP((ROW(H430)-11),'List of tables'!$A$4:$I$998,9,FALSE))</f>
        <v>https://datavis.nisra.gov.uk/census/2011/census-2011-commissioned-table-ct0425ni.ods</v>
      </c>
      <c r="I430" s="12" t="str">
        <f>IF(ISNA(VLOOKUP((ROW(I430)-11),'List of tables'!$A$4:$I$998,8,FALSE))," ",VLOOKUP((ROW(I430)-11),'List of tables'!$A$4:$I$998,8,FALSE))</f>
        <v>Download file (ODS, 34 KB)</v>
      </c>
    </row>
    <row r="431" spans="1:9" ht="31" customHeight="1">
      <c r="A431" s="31" t="str">
        <f>IF(ISNA(VLOOKUP((ROW(A431)-11),'List of tables'!$A$4:$G$998,2,FALSE))," ",VLOOKUP((ROW(A431)-11),'List of tables'!$A$4:$G$998,2,FALSE))</f>
        <v>CT0426NI</v>
      </c>
      <c r="B431" s="10" t="str">
        <f>IF(ISNA(VLOOKUP((ROW(B431)-11),'List of tables'!$A$4:$G$998,3,FALSE))," ",VLOOKUP((ROW(B431)-11),'List of tables'!$A$4:$G$998,3,FALSE))</f>
        <v>In Employment and Working in the Area (LGD2014)</v>
      </c>
      <c r="C431" s="10" t="str">
        <f>IF(ISNA(VLOOKUP((ROW(C431)-11),'List of tables'!$A$4:$G$998,5,FALSE))," ",VLOOKUP((ROW(C431)-11),'List of tables'!$A$4:$G$998,5,FALSE))</f>
        <v>Local Government District (2014)</v>
      </c>
      <c r="D431" s="10" t="str">
        <f>IF(ISNA(VLOOKUP((ROW(D431)-11),'List of tables'!$A$4:$G$998,6,FALSE))," ",VLOOKUP((ROW(D431)-11),'List of tables'!$A$4:$G$998,6,FALSE))</f>
        <v>All usual residents in employment and currently working in the area (including students)</v>
      </c>
      <c r="E431" s="59">
        <f>IF(ISNA(VLOOKUP((ROW(E431)-11),'List of tables'!$A$4:$G$998,7,FALSE))," ",VLOOKUP((ROW(E431)-11),'List of tables'!$A$4:$G$998,7,FALSE))</f>
        <v>43329</v>
      </c>
      <c r="F431" s="28" t="str">
        <f t="shared" si="6"/>
        <v>Download file (ODS, 10 KB)</v>
      </c>
      <c r="H431" s="12" t="str">
        <f>IF(ISNA(VLOOKUP((ROW(H431)-11),'List of tables'!$A$4:$I$998,9,FALSE))," ",VLOOKUP((ROW(H431)-11),'List of tables'!$A$4:$I$998,9,FALSE))</f>
        <v>https://datavis.nisra.gov.uk/census/2011/census-2011-commissioned-table-ct0426ni.ods</v>
      </c>
      <c r="I431" s="12" t="str">
        <f>IF(ISNA(VLOOKUP((ROW(I431)-11),'List of tables'!$A$4:$I$998,8,FALSE))," ",VLOOKUP((ROW(I431)-11),'List of tables'!$A$4:$I$998,8,FALSE))</f>
        <v>Download file (ODS, 10 KB)</v>
      </c>
    </row>
    <row r="432" spans="1:9" ht="31" customHeight="1">
      <c r="A432" s="31" t="str">
        <f>IF(ISNA(VLOOKUP((ROW(A432)-11),'List of tables'!$A$4:$G$998,2,FALSE))," ",VLOOKUP((ROW(A432)-11),'List of tables'!$A$4:$G$998,2,FALSE))</f>
        <v>CT0427NI</v>
      </c>
      <c r="B432" s="10" t="str">
        <f>IF(ISNA(VLOOKUP((ROW(B432)-11),'List of tables'!$A$4:$G$998,3,FALSE))," ",VLOOKUP((ROW(B432)-11),'List of tables'!$A$4:$G$998,3,FALSE))</f>
        <v>Year of Most Recent Arrival in Northern Ireland by Passport Type</v>
      </c>
      <c r="C432" s="10" t="str">
        <f>IF(ISNA(VLOOKUP((ROW(C432)-11),'List of tables'!$A$4:$G$998,5,FALSE))," ",VLOOKUP((ROW(C432)-11),'List of tables'!$A$4:$G$998,5,FALSE))</f>
        <v>Northern Ireland</v>
      </c>
      <c r="D432" s="10" t="str">
        <f>IF(ISNA(VLOOKUP((ROW(D432)-11),'List of tables'!$A$4:$G$998,6,FALSE))," ",VLOOKUP((ROW(D432)-11),'List of tables'!$A$4:$G$998,6,FALSE))</f>
        <v>All usual residents born in Commonwealth countries who arrived in Northern Ireland on or before 1991</v>
      </c>
      <c r="E432" s="59">
        <f>IF(ISNA(VLOOKUP((ROW(E432)-11),'List of tables'!$A$4:$G$998,7,FALSE))," ",VLOOKUP((ROW(E432)-11),'List of tables'!$A$4:$G$998,7,FALSE))</f>
        <v>43329</v>
      </c>
      <c r="F432" s="28" t="str">
        <f t="shared" si="6"/>
        <v>Download file (ODS, 11 KB)</v>
      </c>
      <c r="H432" s="12" t="str">
        <f>IF(ISNA(VLOOKUP((ROW(H432)-11),'List of tables'!$A$4:$I$998,9,FALSE))," ",VLOOKUP((ROW(H432)-11),'List of tables'!$A$4:$I$998,9,FALSE))</f>
        <v>https://datavis.nisra.gov.uk/census/2011/census-2011-commissioned-table-ct0427ni.ods</v>
      </c>
      <c r="I432" s="12" t="str">
        <f>IF(ISNA(VLOOKUP((ROW(I432)-11),'List of tables'!$A$4:$I$998,8,FALSE))," ",VLOOKUP((ROW(I432)-11),'List of tables'!$A$4:$I$998,8,FALSE))</f>
        <v>Download file (ODS, 11 KB)</v>
      </c>
    </row>
    <row r="433" spans="1:9" ht="31" customHeight="1">
      <c r="A433" s="31" t="str">
        <f>IF(ISNA(VLOOKUP((ROW(A433)-11),'List of tables'!$A$4:$G$998,2,FALSE))," ",VLOOKUP((ROW(A433)-11),'List of tables'!$A$4:$G$998,2,FALSE))</f>
        <v>CT0428NI</v>
      </c>
      <c r="B433" s="10" t="str">
        <f>IF(ISNA(VLOOKUP((ROW(B433)-11),'List of tables'!$A$4:$G$998,3,FALSE))," ",VLOOKUP((ROW(B433)-11),'List of tables'!$A$4:$G$998,3,FALSE))</f>
        <v>Specific Country of Birth by Passport Type</v>
      </c>
      <c r="C433" s="10" t="str">
        <f>IF(ISNA(VLOOKUP((ROW(C433)-11),'List of tables'!$A$4:$G$998,5,FALSE))," ",VLOOKUP((ROW(C433)-11),'List of tables'!$A$4:$G$998,5,FALSE))</f>
        <v>Northern Ireland</v>
      </c>
      <c r="D433" s="10" t="str">
        <f>IF(ISNA(VLOOKUP((ROW(D433)-11),'List of tables'!$A$4:$G$998,6,FALSE))," ",VLOOKUP((ROW(D433)-11),'List of tables'!$A$4:$G$998,6,FALSE))</f>
        <v>All usual residents who arrived in Northern Ireland on or before 1991</v>
      </c>
      <c r="E433" s="59">
        <f>IF(ISNA(VLOOKUP((ROW(E433)-11),'List of tables'!$A$4:$G$998,7,FALSE))," ",VLOOKUP((ROW(E433)-11),'List of tables'!$A$4:$G$998,7,FALSE))</f>
        <v>43329</v>
      </c>
      <c r="F433" s="28" t="str">
        <f t="shared" si="6"/>
        <v>Download file (ODS, 10 KB)</v>
      </c>
      <c r="H433" s="12" t="str">
        <f>IF(ISNA(VLOOKUP((ROW(H433)-11),'List of tables'!$A$4:$I$998,9,FALSE))," ",VLOOKUP((ROW(H433)-11),'List of tables'!$A$4:$I$998,9,FALSE))</f>
        <v>https://datavis.nisra.gov.uk/census/2011/census-2011-commissioned-table-ct0428ni.ods</v>
      </c>
      <c r="I433" s="12" t="str">
        <f>IF(ISNA(VLOOKUP((ROW(I433)-11),'List of tables'!$A$4:$I$998,8,FALSE))," ",VLOOKUP((ROW(I433)-11),'List of tables'!$A$4:$I$998,8,FALSE))</f>
        <v>Download file (ODS, 10 KB)</v>
      </c>
    </row>
    <row r="434" spans="1:9" ht="31" customHeight="1">
      <c r="A434" s="31" t="str">
        <f>IF(ISNA(VLOOKUP((ROW(A434)-11),'List of tables'!$A$4:$G$998,2,FALSE))," ",VLOOKUP((ROW(A434)-11),'List of tables'!$A$4:$G$998,2,FALSE))</f>
        <v>CT0429NI</v>
      </c>
      <c r="B434" s="10" t="str">
        <f>IF(ISNA(VLOOKUP((ROW(B434)-11),'List of tables'!$A$4:$G$998,3,FALSE))," ",VLOOKUP((ROW(B434)-11),'List of tables'!$A$4:$G$998,3,FALSE))</f>
        <v>Specific Country of Birth by Passport Type</v>
      </c>
      <c r="C434" s="10" t="str">
        <f>IF(ISNA(VLOOKUP((ROW(C434)-11),'List of tables'!$A$4:$G$998,5,FALSE))," ",VLOOKUP((ROW(C434)-11),'List of tables'!$A$4:$G$998,5,FALSE))</f>
        <v>Northern Ireland</v>
      </c>
      <c r="D434" s="10" t="str">
        <f>IF(ISNA(VLOOKUP((ROW(D434)-11),'List of tables'!$A$4:$G$998,6,FALSE))," ",VLOOKUP((ROW(D434)-11),'List of tables'!$A$4:$G$998,6,FALSE))</f>
        <v>All usual residents who arrived in Northern Ireland on or before 1972</v>
      </c>
      <c r="E434" s="59">
        <f>IF(ISNA(VLOOKUP((ROW(E434)-11),'List of tables'!$A$4:$G$998,7,FALSE))," ",VLOOKUP((ROW(E434)-11),'List of tables'!$A$4:$G$998,7,FALSE))</f>
        <v>43329</v>
      </c>
      <c r="F434" s="28" t="str">
        <f t="shared" si="6"/>
        <v>Download file (ODS, 10 KB)</v>
      </c>
      <c r="H434" s="12" t="str">
        <f>IF(ISNA(VLOOKUP((ROW(H434)-11),'List of tables'!$A$4:$I$998,9,FALSE))," ",VLOOKUP((ROW(H434)-11),'List of tables'!$A$4:$I$998,9,FALSE))</f>
        <v>https://datavis.nisra.gov.uk/census/2011/census-2011-commissioned-table-ct0429ni.ods</v>
      </c>
      <c r="I434" s="12" t="str">
        <f>IF(ISNA(VLOOKUP((ROW(I434)-11),'List of tables'!$A$4:$I$998,8,FALSE))," ",VLOOKUP((ROW(I434)-11),'List of tables'!$A$4:$I$998,8,FALSE))</f>
        <v>Download file (ODS, 10 KB)</v>
      </c>
    </row>
    <row r="435" spans="1:9" ht="31" customHeight="1">
      <c r="A435" s="31" t="str">
        <f>IF(ISNA(VLOOKUP((ROW(A435)-11),'List of tables'!$A$4:$G$998,2,FALSE))," ",VLOOKUP((ROW(A435)-11),'List of tables'!$A$4:$G$998,2,FALSE))</f>
        <v>CT0430NI</v>
      </c>
      <c r="B435" s="10" t="str">
        <f>IF(ISNA(VLOOKUP((ROW(B435)-11),'List of tables'!$A$4:$G$998,3,FALSE))," ",VLOOKUP((ROW(B435)-11),'List of tables'!$A$4:$G$998,3,FALSE))</f>
        <v>Economic Activity by Age for Selected Settlement2015</v>
      </c>
      <c r="C435" s="10" t="str">
        <f>IF(ISNA(VLOOKUP((ROW(C435)-11),'List of tables'!$A$4:$G$998,5,FALSE))," ",VLOOKUP((ROW(C435)-11),'List of tables'!$A$4:$G$998,5,FALSE))</f>
        <v>Settlement2015</v>
      </c>
      <c r="D435" s="10" t="str">
        <f>IF(ISNA(VLOOKUP((ROW(D435)-11),'List of tables'!$A$4:$G$998,6,FALSE))," ",VLOOKUP((ROW(D435)-11),'List of tables'!$A$4:$G$998,6,FALSE))</f>
        <v>All usual residents aged 18 to 25 and unemployed</v>
      </c>
      <c r="E435" s="59">
        <f>IF(ISNA(VLOOKUP((ROW(E435)-11),'List of tables'!$A$4:$G$998,7,FALSE))," ",VLOOKUP((ROW(E435)-11),'List of tables'!$A$4:$G$998,7,FALSE))</f>
        <v>43329</v>
      </c>
      <c r="F435" s="28" t="str">
        <f t="shared" si="6"/>
        <v>Download file (ODS, 10 KB)</v>
      </c>
      <c r="H435" s="12" t="str">
        <f>IF(ISNA(VLOOKUP((ROW(H435)-11),'List of tables'!$A$4:$I$998,9,FALSE))," ",VLOOKUP((ROW(H435)-11),'List of tables'!$A$4:$I$998,9,FALSE))</f>
        <v>https://datavis.nisra.gov.uk/census/2011/census-2011-commissioned-table-ct0430ni.ods</v>
      </c>
      <c r="I435" s="12" t="str">
        <f>IF(ISNA(VLOOKUP((ROW(I435)-11),'List of tables'!$A$4:$I$998,8,FALSE))," ",VLOOKUP((ROW(I435)-11),'List of tables'!$A$4:$I$998,8,FALSE))</f>
        <v>Download file (ODS, 10 KB)</v>
      </c>
    </row>
    <row r="436" spans="1:9" ht="31" customHeight="1">
      <c r="A436" s="31" t="str">
        <f>IF(ISNA(VLOOKUP((ROW(A436)-11),'List of tables'!$A$4:$G$998,2,FALSE))," ",VLOOKUP((ROW(A436)-11),'List of tables'!$A$4:$G$998,2,FALSE))</f>
        <v>CT0431NI</v>
      </c>
      <c r="B436" s="10" t="str">
        <f>IF(ISNA(VLOOKUP((ROW(B436)-11),'List of tables'!$A$4:$G$998,3,FALSE))," ",VLOOKUP((ROW(B436)-11),'List of tables'!$A$4:$G$998,3,FALSE))</f>
        <v>Highest Level of Qualification for Selected Settlement2015</v>
      </c>
      <c r="C436" s="10" t="str">
        <f>IF(ISNA(VLOOKUP((ROW(C436)-11),'List of tables'!$A$4:$G$998,5,FALSE))," ",VLOOKUP((ROW(C436)-11),'List of tables'!$A$4:$G$998,5,FALSE))</f>
        <v>Settlement2015</v>
      </c>
      <c r="D436" s="10" t="str">
        <f>IF(ISNA(VLOOKUP((ROW(D436)-11),'List of tables'!$A$4:$G$998,6,FALSE))," ",VLOOKUP((ROW(D436)-11),'List of tables'!$A$4:$G$998,6,FALSE))</f>
        <v>All usual residents aged 18 to 25</v>
      </c>
      <c r="E436" s="59">
        <f>IF(ISNA(VLOOKUP((ROW(E436)-11),'List of tables'!$A$4:$G$998,7,FALSE))," ",VLOOKUP((ROW(E436)-11),'List of tables'!$A$4:$G$998,7,FALSE))</f>
        <v>43329</v>
      </c>
      <c r="F436" s="28" t="str">
        <f t="shared" si="6"/>
        <v>Download file (ODS, 10 KB)</v>
      </c>
      <c r="H436" s="12" t="str">
        <f>IF(ISNA(VLOOKUP((ROW(H436)-11),'List of tables'!$A$4:$I$998,9,FALSE))," ",VLOOKUP((ROW(H436)-11),'List of tables'!$A$4:$I$998,9,FALSE))</f>
        <v>https://datavis.nisra.gov.uk/census/2011/census-2011-commissioned-table-ct0431ni.ods</v>
      </c>
      <c r="I436" s="12" t="str">
        <f>IF(ISNA(VLOOKUP((ROW(I436)-11),'List of tables'!$A$4:$I$998,8,FALSE))," ",VLOOKUP((ROW(I436)-11),'List of tables'!$A$4:$I$998,8,FALSE))</f>
        <v>Download file (ODS, 10 KB)</v>
      </c>
    </row>
    <row r="437" spans="1:9" ht="31" customHeight="1">
      <c r="A437" s="31" t="str">
        <f>IF(ISNA(VLOOKUP((ROW(A437)-11),'List of tables'!$A$4:$G$998,2,FALSE))," ",VLOOKUP((ROW(A437)-11),'List of tables'!$A$4:$G$998,2,FALSE))</f>
        <v>CT0433NI</v>
      </c>
      <c r="B437" s="10" t="str">
        <f>IF(ISNA(VLOOKUP((ROW(B437)-11),'List of tables'!$A$4:$G$998,3,FALSE))," ",VLOOKUP((ROW(B437)-11),'List of tables'!$A$4:$G$998,3,FALSE))</f>
        <v>Selected Country of Birth by Age</v>
      </c>
      <c r="C437" s="10" t="str">
        <f>IF(ISNA(VLOOKUP((ROW(C437)-11),'List of tables'!$A$4:$G$998,5,FALSE))," ",VLOOKUP((ROW(C437)-11),'List of tables'!$A$4:$G$998,5,FALSE))</f>
        <v>Northern Ireland</v>
      </c>
      <c r="D437" s="10" t="str">
        <f>IF(ISNA(VLOOKUP((ROW(D437)-11),'List of tables'!$A$4:$G$998,6,FALSE))," ",VLOOKUP((ROW(D437)-11),'List of tables'!$A$4:$G$998,6,FALSE))</f>
        <v>All usual residents aged 16 to 64 in employment and working in the construction industry</v>
      </c>
      <c r="E437" s="59">
        <f>IF(ISNA(VLOOKUP((ROW(E437)-11),'List of tables'!$A$4:$G$998,7,FALSE))," ",VLOOKUP((ROW(E437)-11),'List of tables'!$A$4:$G$998,7,FALSE))</f>
        <v>43329</v>
      </c>
      <c r="F437" s="28" t="str">
        <f t="shared" si="6"/>
        <v>Download file (ODS, 10 KB)</v>
      </c>
      <c r="H437" s="12" t="str">
        <f>IF(ISNA(VLOOKUP((ROW(H437)-11),'List of tables'!$A$4:$I$998,9,FALSE))," ",VLOOKUP((ROW(H437)-11),'List of tables'!$A$4:$I$998,9,FALSE))</f>
        <v>https://datavis.nisra.gov.uk/census/2011/census-2011-commissioned-table-ct0433ni.ods</v>
      </c>
      <c r="I437" s="12" t="str">
        <f>IF(ISNA(VLOOKUP((ROW(I437)-11),'List of tables'!$A$4:$I$998,8,FALSE))," ",VLOOKUP((ROW(I437)-11),'List of tables'!$A$4:$I$998,8,FALSE))</f>
        <v>Download file (ODS, 10 KB)</v>
      </c>
    </row>
    <row r="438" spans="1:9" ht="31" customHeight="1">
      <c r="A438" s="31" t="str">
        <f>IF(ISNA(VLOOKUP((ROW(A438)-11),'List of tables'!$A$4:$G$998,2,FALSE))," ",VLOOKUP((ROW(A438)-11),'List of tables'!$A$4:$G$998,2,FALSE))</f>
        <v>CT0434NI</v>
      </c>
      <c r="B438" s="10" t="str">
        <f>IF(ISNA(VLOOKUP((ROW(B438)-11),'List of tables'!$A$4:$G$998,3,FALSE))," ",VLOOKUP((ROW(B438)-11),'List of tables'!$A$4:$G$998,3,FALSE))</f>
        <v>Selected Country of Birth by Economic Activity</v>
      </c>
      <c r="C438" s="10" t="str">
        <f>IF(ISNA(VLOOKUP((ROW(C438)-11),'List of tables'!$A$4:$G$998,5,FALSE))," ",VLOOKUP((ROW(C438)-11),'List of tables'!$A$4:$G$998,5,FALSE))</f>
        <v>Northern Ireland</v>
      </c>
      <c r="D438" s="10" t="str">
        <f>IF(ISNA(VLOOKUP((ROW(D438)-11),'List of tables'!$A$4:$G$998,6,FALSE))," ",VLOOKUP((ROW(D438)-11),'List of tables'!$A$4:$G$998,6,FALSE))</f>
        <v>All usual residents aged 16 to 64 in the construction industry</v>
      </c>
      <c r="E438" s="59">
        <f>IF(ISNA(VLOOKUP((ROW(E438)-11),'List of tables'!$A$4:$G$998,7,FALSE))," ",VLOOKUP((ROW(E438)-11),'List of tables'!$A$4:$G$998,7,FALSE))</f>
        <v>43329</v>
      </c>
      <c r="F438" s="28" t="str">
        <f t="shared" si="6"/>
        <v>Download file (ODS, 10 KB)</v>
      </c>
      <c r="H438" s="12" t="str">
        <f>IF(ISNA(VLOOKUP((ROW(H438)-11),'List of tables'!$A$4:$I$998,9,FALSE))," ",VLOOKUP((ROW(H438)-11),'List of tables'!$A$4:$I$998,9,FALSE))</f>
        <v>https://datavis.nisra.gov.uk/census/2011/census-2011-commissioned-table-ct0434ni.ods</v>
      </c>
      <c r="I438" s="12" t="str">
        <f>IF(ISNA(VLOOKUP((ROW(I438)-11),'List of tables'!$A$4:$I$998,8,FALSE))," ",VLOOKUP((ROW(I438)-11),'List of tables'!$A$4:$I$998,8,FALSE))</f>
        <v>Download file (ODS, 10 KB)</v>
      </c>
    </row>
    <row r="439" spans="1:9" ht="31" customHeight="1">
      <c r="A439" s="31" t="str">
        <f>IF(ISNA(VLOOKUP((ROW(A439)-11),'List of tables'!$A$4:$G$998,2,FALSE))," ",VLOOKUP((ROW(A439)-11),'List of tables'!$A$4:$G$998,2,FALSE))</f>
        <v>CT0435NI</v>
      </c>
      <c r="B439" s="10" t="str">
        <f>IF(ISNA(VLOOKUP((ROW(B439)-11),'List of tables'!$A$4:$G$998,3,FALSE))," ",VLOOKUP((ROW(B439)-11),'List of tables'!$A$4:$G$998,3,FALSE))</f>
        <v>Selected Country of Birth by Selected Occupation</v>
      </c>
      <c r="C439" s="10" t="str">
        <f>IF(ISNA(VLOOKUP((ROW(C439)-11),'List of tables'!$A$4:$G$998,5,FALSE))," ",VLOOKUP((ROW(C439)-11),'List of tables'!$A$4:$G$998,5,FALSE))</f>
        <v>Northern Ireland</v>
      </c>
      <c r="D439" s="10" t="str">
        <f>IF(ISNA(VLOOKUP((ROW(D439)-11),'List of tables'!$A$4:$G$998,6,FALSE))," ",VLOOKUP((ROW(D439)-11),'List of tables'!$A$4:$G$998,6,FALSE))</f>
        <v>All usual residents aged 16 to 64 in employment and working in the construction industry</v>
      </c>
      <c r="E439" s="59">
        <f>IF(ISNA(VLOOKUP((ROW(E439)-11),'List of tables'!$A$4:$G$998,7,FALSE))," ",VLOOKUP((ROW(E439)-11),'List of tables'!$A$4:$G$998,7,FALSE))</f>
        <v>43329</v>
      </c>
      <c r="F439" s="28" t="str">
        <f t="shared" si="6"/>
        <v>Download file (ODS, 11 KB)</v>
      </c>
      <c r="H439" s="12" t="str">
        <f>IF(ISNA(VLOOKUP((ROW(H439)-11),'List of tables'!$A$4:$I$998,9,FALSE))," ",VLOOKUP((ROW(H439)-11),'List of tables'!$A$4:$I$998,9,FALSE))</f>
        <v>https://datavis.nisra.gov.uk/census/2011/census-2011-commissioned-table-ct0435ni.ods</v>
      </c>
      <c r="I439" s="12" t="str">
        <f>IF(ISNA(VLOOKUP((ROW(I439)-11),'List of tables'!$A$4:$I$998,8,FALSE))," ",VLOOKUP((ROW(I439)-11),'List of tables'!$A$4:$I$998,8,FALSE))</f>
        <v>Download file (ODS, 11 KB)</v>
      </c>
    </row>
    <row r="440" spans="1:9" ht="31" customHeight="1">
      <c r="A440" s="31" t="str">
        <f>IF(ISNA(VLOOKUP((ROW(A440)-11),'List of tables'!$A$4:$G$998,2,FALSE))," ",VLOOKUP((ROW(A440)-11),'List of tables'!$A$4:$G$998,2,FALSE))</f>
        <v>CT0436NI</v>
      </c>
      <c r="B440" s="10" t="str">
        <f>IF(ISNA(VLOOKUP((ROW(B440)-11),'List of tables'!$A$4:$G$998,3,FALSE))," ",VLOOKUP((ROW(B440)-11),'List of tables'!$A$4:$G$998,3,FALSE))</f>
        <v>Selected Country of Birth (Workplace Population)</v>
      </c>
      <c r="C440" s="10" t="str">
        <f>IF(ISNA(VLOOKUP((ROW(C440)-11),'List of tables'!$A$4:$G$998,5,FALSE))," ",VLOOKUP((ROW(C440)-11),'List of tables'!$A$4:$G$998,5,FALSE))</f>
        <v>Northern Ireland</v>
      </c>
      <c r="D440" s="10" t="str">
        <f>IF(ISNA(VLOOKUP((ROW(D440)-11),'List of tables'!$A$4:$G$998,6,FALSE))," ",VLOOKUP((ROW(D440)-11),'List of tables'!$A$4:$G$998,6,FALSE))</f>
        <v>All usual residents aged 16 to 64 in employment and working in the construction industry and currently working in the area.</v>
      </c>
      <c r="E440" s="59">
        <f>IF(ISNA(VLOOKUP((ROW(E440)-11),'List of tables'!$A$4:$G$998,7,FALSE))," ",VLOOKUP((ROW(E440)-11),'List of tables'!$A$4:$G$998,7,FALSE))</f>
        <v>43329</v>
      </c>
      <c r="F440" s="28" t="str">
        <f t="shared" si="6"/>
        <v>Download file (ODS, 10 KB)</v>
      </c>
      <c r="H440" s="12" t="str">
        <f>IF(ISNA(VLOOKUP((ROW(H440)-11),'List of tables'!$A$4:$I$998,9,FALSE))," ",VLOOKUP((ROW(H440)-11),'List of tables'!$A$4:$I$998,9,FALSE))</f>
        <v>https://datavis.nisra.gov.uk/census/2011/census-2011-commissioned-table-ct0436ni.ods</v>
      </c>
      <c r="I440" s="12" t="str">
        <f>IF(ISNA(VLOOKUP((ROW(I440)-11),'List of tables'!$A$4:$I$998,8,FALSE))," ",VLOOKUP((ROW(I440)-11),'List of tables'!$A$4:$I$998,8,FALSE))</f>
        <v>Download file (ODS, 10 KB)</v>
      </c>
    </row>
    <row r="441" spans="1:9" ht="31" customHeight="1">
      <c r="A441" s="31" t="str">
        <f>IF(ISNA(VLOOKUP((ROW(A441)-11),'List of tables'!$A$4:$G$998,2,FALSE))," ",VLOOKUP((ROW(A441)-11),'List of tables'!$A$4:$G$998,2,FALSE))</f>
        <v>CT0437NI</v>
      </c>
      <c r="B441" s="10" t="str">
        <f>IF(ISNA(VLOOKUP((ROW(B441)-11),'List of tables'!$A$4:$G$998,3,FALSE))," ",VLOOKUP((ROW(B441)-11),'List of tables'!$A$4:$G$998,3,FALSE))</f>
        <v>Religion or Religion Brought up in by Age</v>
      </c>
      <c r="C441" s="10" t="str">
        <f>IF(ISNA(VLOOKUP((ROW(C441)-11),'List of tables'!$A$4:$G$998,5,FALSE))," ",VLOOKUP((ROW(C441)-11),'List of tables'!$A$4:$G$998,5,FALSE))</f>
        <v>Local Government District (2014) - Ards and North Down</v>
      </c>
      <c r="D441" s="10" t="str">
        <f>IF(ISNA(VLOOKUP((ROW(D441)-11),'List of tables'!$A$4:$G$998,6,FALSE))," ",VLOOKUP((ROW(D441)-11),'List of tables'!$A$4:$G$998,6,FALSE))</f>
        <v>All usual residents</v>
      </c>
      <c r="E441" s="59">
        <f>IF(ISNA(VLOOKUP((ROW(E441)-11),'List of tables'!$A$4:$G$998,7,FALSE))," ",VLOOKUP((ROW(E441)-11),'List of tables'!$A$4:$G$998,7,FALSE))</f>
        <v>43329</v>
      </c>
      <c r="F441" s="28" t="str">
        <f t="shared" si="6"/>
        <v>Download file (ODS, 14 KB)</v>
      </c>
      <c r="H441" s="12" t="str">
        <f>IF(ISNA(VLOOKUP((ROW(H441)-11),'List of tables'!$A$4:$I$998,9,FALSE))," ",VLOOKUP((ROW(H441)-11),'List of tables'!$A$4:$I$998,9,FALSE))</f>
        <v>https://datavis.nisra.gov.uk/census/2011/census-2011-commissioned-table-ct0437ni.ods</v>
      </c>
      <c r="I441" s="12" t="str">
        <f>IF(ISNA(VLOOKUP((ROW(I441)-11),'List of tables'!$A$4:$I$998,8,FALSE))," ",VLOOKUP((ROW(I441)-11),'List of tables'!$A$4:$I$998,8,FALSE))</f>
        <v>Download file (ODS, 14 KB)</v>
      </c>
    </row>
    <row r="442" spans="1:9" ht="31" customHeight="1">
      <c r="A442" s="31" t="str">
        <f>IF(ISNA(VLOOKUP((ROW(A442)-11),'List of tables'!$A$4:$G$998,2,FALSE))," ",VLOOKUP((ROW(A442)-11),'List of tables'!$A$4:$G$998,2,FALSE))</f>
        <v>CT0438NI</v>
      </c>
      <c r="B442" s="10" t="str">
        <f>IF(ISNA(VLOOKUP((ROW(B442)-11),'List of tables'!$A$4:$G$998,3,FALSE))," ",VLOOKUP((ROW(B442)-11),'List of tables'!$A$4:$G$998,3,FALSE))</f>
        <v>Selected Occupation by Religion or Religion Brought up in by Age by Sex</v>
      </c>
      <c r="C442" s="10" t="str">
        <f>IF(ISNA(VLOOKUP((ROW(C442)-11),'List of tables'!$A$4:$G$998,5,FALSE))," ",VLOOKUP((ROW(C442)-11),'List of tables'!$A$4:$G$998,5,FALSE))</f>
        <v>Northern Ireland</v>
      </c>
      <c r="D442" s="10" t="str">
        <f>IF(ISNA(VLOOKUP((ROW(D442)-11),'List of tables'!$A$4:$G$998,6,FALSE))," ",VLOOKUP((ROW(D442)-11),'List of tables'!$A$4:$G$998,6,FALSE))</f>
        <v>All usual residents aged 16 to 74 in employment</v>
      </c>
      <c r="E442" s="59">
        <f>IF(ISNA(VLOOKUP((ROW(E442)-11),'List of tables'!$A$4:$G$998,7,FALSE))," ",VLOOKUP((ROW(E442)-11),'List of tables'!$A$4:$G$998,7,FALSE))</f>
        <v>43329</v>
      </c>
      <c r="F442" s="28" t="str">
        <f t="shared" si="6"/>
        <v>Download file (ODS, 11 KB)</v>
      </c>
      <c r="H442" s="12" t="str">
        <f>IF(ISNA(VLOOKUP((ROW(H442)-11),'List of tables'!$A$4:$I$998,9,FALSE))," ",VLOOKUP((ROW(H442)-11),'List of tables'!$A$4:$I$998,9,FALSE))</f>
        <v>https://datavis.nisra.gov.uk/census/2011/census-2011-commissioned-table-ct0438ni.ods</v>
      </c>
      <c r="I442" s="12" t="str">
        <f>IF(ISNA(VLOOKUP((ROW(I442)-11),'List of tables'!$A$4:$I$998,8,FALSE))," ",VLOOKUP((ROW(I442)-11),'List of tables'!$A$4:$I$998,8,FALSE))</f>
        <v>Download file (ODS, 11 KB)</v>
      </c>
    </row>
    <row r="443" spans="1:9" ht="31" customHeight="1">
      <c r="A443" s="31" t="str">
        <f>IF(ISNA(VLOOKUP((ROW(A443)-11),'List of tables'!$A$4:$G$998,2,FALSE))," ",VLOOKUP((ROW(A443)-11),'List of tables'!$A$4:$G$998,2,FALSE))</f>
        <v>CT0439NI</v>
      </c>
      <c r="B443" s="10" t="str">
        <f>IF(ISNA(VLOOKUP((ROW(B443)-11),'List of tables'!$A$4:$G$998,3,FALSE))," ",VLOOKUP((ROW(B443)-11),'List of tables'!$A$4:$G$998,3,FALSE))</f>
        <v>Religion or Religion brought up in by age</v>
      </c>
      <c r="C443" s="10" t="str">
        <f>IF(ISNA(VLOOKUP((ROW(C443)-11),'List of tables'!$A$4:$G$998,5,FALSE))," ",VLOOKUP((ROW(C443)-11),'List of tables'!$A$4:$G$998,5,FALSE))</f>
        <v>Local Government District (2014) - Antrim and Newtownabbey</v>
      </c>
      <c r="D443" s="10" t="str">
        <f>IF(ISNA(VLOOKUP((ROW(D443)-11),'List of tables'!$A$4:$G$998,6,FALSE))," ",VLOOKUP((ROW(D443)-11),'List of tables'!$A$4:$G$998,6,FALSE))</f>
        <v>All usual residents</v>
      </c>
      <c r="E443" s="59">
        <f>IF(ISNA(VLOOKUP((ROW(E443)-11),'List of tables'!$A$4:$G$998,7,FALSE))," ",VLOOKUP((ROW(E443)-11),'List of tables'!$A$4:$G$998,7,FALSE))</f>
        <v>43502</v>
      </c>
      <c r="F443" s="28" t="str">
        <f t="shared" si="6"/>
        <v>Download file (ODS, 22 KB)</v>
      </c>
      <c r="H443" s="12" t="str">
        <f>IF(ISNA(VLOOKUP((ROW(H443)-11),'List of tables'!$A$4:$I$998,9,FALSE))," ",VLOOKUP((ROW(H443)-11),'List of tables'!$A$4:$I$998,9,FALSE))</f>
        <v>https://datavis.nisra.gov.uk/census/2011/census-2011-commissioned-table-ct0439ni.ods</v>
      </c>
      <c r="I443" s="12" t="str">
        <f>IF(ISNA(VLOOKUP((ROW(I443)-11),'List of tables'!$A$4:$I$998,8,FALSE))," ",VLOOKUP((ROW(I443)-11),'List of tables'!$A$4:$I$998,8,FALSE))</f>
        <v>Download file (ODS, 22 KB)</v>
      </c>
    </row>
    <row r="444" spans="1:9" ht="31" customHeight="1">
      <c r="A444" s="31" t="str">
        <f>IF(ISNA(VLOOKUP((ROW(A444)-11),'List of tables'!$A$4:$G$998,2,FALSE))," ",VLOOKUP((ROW(A444)-11),'List of tables'!$A$4:$G$998,2,FALSE))</f>
        <v>CT0440NI</v>
      </c>
      <c r="B444" s="10" t="str">
        <f>IF(ISNA(VLOOKUP((ROW(B444)-11),'List of tables'!$A$4:$G$998,3,FALSE))," ",VLOOKUP((ROW(B444)-11),'List of tables'!$A$4:$G$998,3,FALSE))</f>
        <v>Economic activity by highest level of qualification by Industry - Manufacturing Detail</v>
      </c>
      <c r="C444" s="10" t="str">
        <f>IF(ISNA(VLOOKUP((ROW(C444)-11),'List of tables'!$A$4:$G$998,5,FALSE))," ",VLOOKUP((ROW(C444)-11),'List of tables'!$A$4:$G$998,5,FALSE))</f>
        <v>Local Government District (2014) - Antrim and Newtownabbey</v>
      </c>
      <c r="D444" s="10" t="str">
        <f>IF(ISNA(VLOOKUP((ROW(D444)-11),'List of tables'!$A$4:$G$998,6,FALSE))," ",VLOOKUP((ROW(D444)-11),'List of tables'!$A$4:$G$998,6,FALSE))</f>
        <v>All usual residents aged 16 and over</v>
      </c>
      <c r="E444" s="59">
        <f>IF(ISNA(VLOOKUP((ROW(E444)-11),'List of tables'!$A$4:$G$998,7,FALSE))," ",VLOOKUP((ROW(E444)-11),'List of tables'!$A$4:$G$998,7,FALSE))</f>
        <v>43502</v>
      </c>
      <c r="F444" s="28" t="str">
        <f t="shared" si="6"/>
        <v>Download file (ODS, 75 KB)</v>
      </c>
      <c r="H444" s="12" t="str">
        <f>IF(ISNA(VLOOKUP((ROW(H444)-11),'List of tables'!$A$4:$I$998,9,FALSE))," ",VLOOKUP((ROW(H444)-11),'List of tables'!$A$4:$I$998,9,FALSE))</f>
        <v>https://datavis.nisra.gov.uk/census/2011/census-2011-commissioned-table-ct0440ni.ods</v>
      </c>
      <c r="I444" s="12" t="str">
        <f>IF(ISNA(VLOOKUP((ROW(I444)-11),'List of tables'!$A$4:$I$998,8,FALSE))," ",VLOOKUP((ROW(I444)-11),'List of tables'!$A$4:$I$998,8,FALSE))</f>
        <v>Download file (ODS, 75 KB)</v>
      </c>
    </row>
    <row r="445" spans="1:9" ht="31" customHeight="1">
      <c r="A445" s="31" t="str">
        <f>IF(ISNA(VLOOKUP((ROW(A445)-11),'List of tables'!$A$4:$G$998,2,FALSE))," ",VLOOKUP((ROW(A445)-11),'List of tables'!$A$4:$G$998,2,FALSE))</f>
        <v>CT0441NI</v>
      </c>
      <c r="B445" s="10" t="str">
        <f>IF(ISNA(VLOOKUP((ROW(B445)-11),'List of tables'!$A$4:$G$998,3,FALSE))," ",VLOOKUP((ROW(B445)-11),'List of tables'!$A$4:$G$998,3,FALSE))</f>
        <v>Economic Activity by Industry (2 Digit)</v>
      </c>
      <c r="C445" s="10" t="str">
        <f>IF(ISNA(VLOOKUP((ROW(C445)-11),'List of tables'!$A$4:$G$998,5,FALSE))," ",VLOOKUP((ROW(C445)-11),'List of tables'!$A$4:$G$998,5,FALSE))</f>
        <v>Local Government District (2014) - Antrim and Newtownabbey</v>
      </c>
      <c r="D445" s="10" t="str">
        <f>IF(ISNA(VLOOKUP((ROW(D445)-11),'List of tables'!$A$4:$G$998,6,FALSE))," ",VLOOKUP((ROW(D445)-11),'List of tables'!$A$4:$G$998,6,FALSE))</f>
        <v>All usual residents aged 16 and over</v>
      </c>
      <c r="E445" s="59">
        <f>IF(ISNA(VLOOKUP((ROW(E445)-11),'List of tables'!$A$4:$G$998,7,FALSE))," ",VLOOKUP((ROW(E445)-11),'List of tables'!$A$4:$G$998,7,FALSE))</f>
        <v>43502</v>
      </c>
      <c r="F445" s="28" t="str">
        <f t="shared" si="6"/>
        <v>Download file (ODS, 80 KB)</v>
      </c>
      <c r="H445" s="12" t="str">
        <f>IF(ISNA(VLOOKUP((ROW(H445)-11),'List of tables'!$A$4:$I$998,9,FALSE))," ",VLOOKUP((ROW(H445)-11),'List of tables'!$A$4:$I$998,9,FALSE))</f>
        <v>https://datavis.nisra.gov.uk/census/2011/census-2011-commissioned-table-ct0441ni.ods</v>
      </c>
      <c r="I445" s="12" t="str">
        <f>IF(ISNA(VLOOKUP((ROW(I445)-11),'List of tables'!$A$4:$I$998,8,FALSE))," ",VLOOKUP((ROW(I445)-11),'List of tables'!$A$4:$I$998,8,FALSE))</f>
        <v>Download file (ODS, 80 KB)</v>
      </c>
    </row>
    <row r="446" spans="1:9" ht="31" customHeight="1">
      <c r="A446" s="31" t="str">
        <f>IF(ISNA(VLOOKUP((ROW(A446)-11),'List of tables'!$A$4:$G$998,2,FALSE))," ",VLOOKUP((ROW(A446)-11),'List of tables'!$A$4:$G$998,2,FALSE))</f>
        <v>CT0442NI</v>
      </c>
      <c r="B446" s="10" t="str">
        <f>IF(ISNA(VLOOKUP((ROW(B446)-11),'List of tables'!$A$4:$G$998,3,FALSE))," ",VLOOKUP((ROW(B446)-11),'List of tables'!$A$4:$G$998,3,FALSE))</f>
        <v>Economic Activity by Occupation (3 Digit)</v>
      </c>
      <c r="C446" s="10" t="str">
        <f>IF(ISNA(VLOOKUP((ROW(C446)-11),'List of tables'!$A$4:$G$998,5,FALSE))," ",VLOOKUP((ROW(C446)-11),'List of tables'!$A$4:$G$998,5,FALSE))</f>
        <v>Local Government District (2014) - Antrim and Newtownabbey</v>
      </c>
      <c r="D446" s="10" t="str">
        <f>IF(ISNA(VLOOKUP((ROW(D446)-11),'List of tables'!$A$4:$G$998,6,FALSE))," ",VLOOKUP((ROW(D446)-11),'List of tables'!$A$4:$G$998,6,FALSE))</f>
        <v>All usual residents aged 16 and over</v>
      </c>
      <c r="E446" s="59">
        <f>IF(ISNA(VLOOKUP((ROW(E446)-11),'List of tables'!$A$4:$G$998,7,FALSE))," ",VLOOKUP((ROW(E446)-11),'List of tables'!$A$4:$G$998,7,FALSE))</f>
        <v>43502</v>
      </c>
      <c r="F446" s="28" t="str">
        <f t="shared" si="6"/>
        <v>Download file (ODS, 90 KB)</v>
      </c>
      <c r="H446" s="12" t="str">
        <f>IF(ISNA(VLOOKUP((ROW(H446)-11),'List of tables'!$A$4:$I$998,9,FALSE))," ",VLOOKUP((ROW(H446)-11),'List of tables'!$A$4:$I$998,9,FALSE))</f>
        <v>https://datavis.nisra.gov.uk/census/2011/census-2011-commissioned-table-ct0442ni.ods</v>
      </c>
      <c r="I446" s="12" t="str">
        <f>IF(ISNA(VLOOKUP((ROW(I446)-11),'List of tables'!$A$4:$I$998,8,FALSE))," ",VLOOKUP((ROW(I446)-11),'List of tables'!$A$4:$I$998,8,FALSE))</f>
        <v>Download file (ODS, 90 KB)</v>
      </c>
    </row>
    <row r="447" spans="1:9" ht="31" customHeight="1">
      <c r="A447" s="31" t="str">
        <f>IF(ISNA(VLOOKUP((ROW(A447)-11),'List of tables'!$A$4:$G$998,2,FALSE))," ",VLOOKUP((ROW(A447)-11),'List of tables'!$A$4:$G$998,2,FALSE))</f>
        <v>CT0443NI</v>
      </c>
      <c r="B447" s="10" t="str">
        <f>IF(ISNA(VLOOKUP((ROW(B447)-11),'List of tables'!$A$4:$G$998,3,FALSE))," ",VLOOKUP((ROW(B447)-11),'List of tables'!$A$4:$G$998,3,FALSE))</f>
        <v>Selected Religion by Ethnic Group</v>
      </c>
      <c r="C447" s="10" t="str">
        <f>IF(ISNA(VLOOKUP((ROW(C447)-11),'List of tables'!$A$4:$G$998,5,FALSE))," ",VLOOKUP((ROW(C447)-11),'List of tables'!$A$4:$G$998,5,FALSE))</f>
        <v>Local Government District (2014) - Belfast</v>
      </c>
      <c r="D447" s="10" t="str">
        <f>IF(ISNA(VLOOKUP((ROW(D447)-11),'List of tables'!$A$4:$G$998,6,FALSE))," ",VLOOKUP((ROW(D447)-11),'List of tables'!$A$4:$G$998,6,FALSE))</f>
        <v>All usual residents</v>
      </c>
      <c r="E447" s="59">
        <f>IF(ISNA(VLOOKUP((ROW(E447)-11),'List of tables'!$A$4:$G$998,7,FALSE))," ",VLOOKUP((ROW(E447)-11),'List of tables'!$A$4:$G$998,7,FALSE))</f>
        <v>43502</v>
      </c>
      <c r="F447" s="28" t="str">
        <f t="shared" si="6"/>
        <v>Download file (ODS, 10 KB)</v>
      </c>
      <c r="H447" s="12" t="str">
        <f>IF(ISNA(VLOOKUP((ROW(H447)-11),'List of tables'!$A$4:$I$998,9,FALSE))," ",VLOOKUP((ROW(H447)-11),'List of tables'!$A$4:$I$998,9,FALSE))</f>
        <v>https://datavis.nisra.gov.uk/census/2011/census-2011-commissioned-table-ct0443ni.ods</v>
      </c>
      <c r="I447" s="12" t="str">
        <f>IF(ISNA(VLOOKUP((ROW(I447)-11),'List of tables'!$A$4:$I$998,8,FALSE))," ",VLOOKUP((ROW(I447)-11),'List of tables'!$A$4:$I$998,8,FALSE))</f>
        <v>Download file (ODS, 10 KB)</v>
      </c>
    </row>
    <row r="448" spans="1:9" ht="31" customHeight="1">
      <c r="A448" s="31" t="str">
        <f>IF(ISNA(VLOOKUP((ROW(A448)-11),'List of tables'!$A$4:$G$998,2,FALSE))," ",VLOOKUP((ROW(A448)-11),'List of tables'!$A$4:$G$998,2,FALSE))</f>
        <v>CT0444NI</v>
      </c>
      <c r="B448" s="10" t="str">
        <f>IF(ISNA(VLOOKUP((ROW(B448)-11),'List of tables'!$A$4:$G$998,3,FALSE))," ",VLOOKUP((ROW(B448)-11),'List of tables'!$A$4:$G$998,3,FALSE))</f>
        <v>Selected Religion by Country of Birth</v>
      </c>
      <c r="C448" s="10" t="str">
        <f>IF(ISNA(VLOOKUP((ROW(C448)-11),'List of tables'!$A$4:$G$998,5,FALSE))," ",VLOOKUP((ROW(C448)-11),'List of tables'!$A$4:$G$998,5,FALSE))</f>
        <v>Local Government District (2014) - Belfast</v>
      </c>
      <c r="D448" s="10" t="str">
        <f>IF(ISNA(VLOOKUP((ROW(D448)-11),'List of tables'!$A$4:$G$998,6,FALSE))," ",VLOOKUP((ROW(D448)-11),'List of tables'!$A$4:$G$998,6,FALSE))</f>
        <v>All usual residents</v>
      </c>
      <c r="E448" s="59">
        <f>IF(ISNA(VLOOKUP((ROW(E448)-11),'List of tables'!$A$4:$G$998,7,FALSE))," ",VLOOKUP((ROW(E448)-11),'List of tables'!$A$4:$G$998,7,FALSE))</f>
        <v>43502</v>
      </c>
      <c r="F448" s="28" t="str">
        <f t="shared" si="6"/>
        <v>Download file (ODS, 10 KB)</v>
      </c>
      <c r="H448" s="12" t="str">
        <f>IF(ISNA(VLOOKUP((ROW(H448)-11),'List of tables'!$A$4:$I$998,9,FALSE))," ",VLOOKUP((ROW(H448)-11),'List of tables'!$A$4:$I$998,9,FALSE))</f>
        <v>https://datavis.nisra.gov.uk/census/2011/census-2011-commissioned-table-ct0444ni.ods</v>
      </c>
      <c r="I448" s="12" t="str">
        <f>IF(ISNA(VLOOKUP((ROW(I448)-11),'List of tables'!$A$4:$I$998,8,FALSE))," ",VLOOKUP((ROW(I448)-11),'List of tables'!$A$4:$I$998,8,FALSE))</f>
        <v>Download file (ODS, 10 KB)</v>
      </c>
    </row>
    <row r="449" spans="1:9" ht="31" customHeight="1">
      <c r="A449" s="31" t="str">
        <f>IF(ISNA(VLOOKUP((ROW(A449)-11),'List of tables'!$A$4:$G$998,2,FALSE))," ",VLOOKUP((ROW(A449)-11),'List of tables'!$A$4:$G$998,2,FALSE))</f>
        <v>CT0445NI</v>
      </c>
      <c r="B449" s="10" t="str">
        <f>IF(ISNA(VLOOKUP((ROW(B449)-11),'List of tables'!$A$4:$G$998,3,FALSE))," ",VLOOKUP((ROW(B449)-11),'List of tables'!$A$4:$G$998,3,FALSE))</f>
        <v>Selected Religion by National Identity (Classification 1)</v>
      </c>
      <c r="C449" s="10" t="str">
        <f>IF(ISNA(VLOOKUP((ROW(C449)-11),'List of tables'!$A$4:$G$998,5,FALSE))," ",VLOOKUP((ROW(C449)-11),'List of tables'!$A$4:$G$998,5,FALSE))</f>
        <v>Local Government District (2014) - Belfast</v>
      </c>
      <c r="D449" s="10" t="str">
        <f>IF(ISNA(VLOOKUP((ROW(D449)-11),'List of tables'!$A$4:$G$998,6,FALSE))," ",VLOOKUP((ROW(D449)-11),'List of tables'!$A$4:$G$998,6,FALSE))</f>
        <v>All usual residents</v>
      </c>
      <c r="E449" s="59">
        <f>IF(ISNA(VLOOKUP((ROW(E449)-11),'List of tables'!$A$4:$G$998,7,FALSE))," ",VLOOKUP((ROW(E449)-11),'List of tables'!$A$4:$G$998,7,FALSE))</f>
        <v>43502</v>
      </c>
      <c r="F449" s="28" t="str">
        <f t="shared" si="6"/>
        <v>Download file (ODS, 9 KB)</v>
      </c>
      <c r="H449" s="12" t="str">
        <f>IF(ISNA(VLOOKUP((ROW(H449)-11),'List of tables'!$A$4:$I$998,9,FALSE))," ",VLOOKUP((ROW(H449)-11),'List of tables'!$A$4:$I$998,9,FALSE))</f>
        <v>https://datavis.nisra.gov.uk/census/2011/census-2011-commissioned-table-ct0445ni.ods</v>
      </c>
      <c r="I449" s="12" t="str">
        <f>IF(ISNA(VLOOKUP((ROW(I449)-11),'List of tables'!$A$4:$I$998,8,FALSE))," ",VLOOKUP((ROW(I449)-11),'List of tables'!$A$4:$I$998,8,FALSE))</f>
        <v>Download file (ODS, 9 KB)</v>
      </c>
    </row>
    <row r="450" spans="1:9" ht="31" customHeight="1">
      <c r="A450" s="31" t="str">
        <f>IF(ISNA(VLOOKUP((ROW(A450)-11),'List of tables'!$A$4:$G$998,2,FALSE))," ",VLOOKUP((ROW(A450)-11),'List of tables'!$A$4:$G$998,2,FALSE))</f>
        <v>CT0446NI</v>
      </c>
      <c r="B450" s="10" t="str">
        <f>IF(ISNA(VLOOKUP((ROW(B450)-11),'List of tables'!$A$4:$G$998,3,FALSE))," ",VLOOKUP((ROW(B450)-11),'List of tables'!$A$4:$G$998,3,FALSE))</f>
        <v>Selected Country of Birth</v>
      </c>
      <c r="C450" s="10" t="str">
        <f>IF(ISNA(VLOOKUP((ROW(C450)-11),'List of tables'!$A$4:$G$998,5,FALSE))," ",VLOOKUP((ROW(C450)-11),'List of tables'!$A$4:$G$998,5,FALSE))</f>
        <v>Assembly Area</v>
      </c>
      <c r="D450" s="10" t="str">
        <f>IF(ISNA(VLOOKUP((ROW(D450)-11),'List of tables'!$A$4:$G$998,6,FALSE))," ",VLOOKUP((ROW(D450)-11),'List of tables'!$A$4:$G$998,6,FALSE))</f>
        <v>All usual residents born in EEA countries</v>
      </c>
      <c r="E450" s="59">
        <f>IF(ISNA(VLOOKUP((ROW(E450)-11),'List of tables'!$A$4:$G$998,7,FALSE))," ",VLOOKUP((ROW(E450)-11),'List of tables'!$A$4:$G$998,7,FALSE))</f>
        <v>43502</v>
      </c>
      <c r="F450" s="28" t="str">
        <f t="shared" si="6"/>
        <v>Download file (ODS, 9 KB)</v>
      </c>
      <c r="H450" s="12" t="str">
        <f>IF(ISNA(VLOOKUP((ROW(H450)-11),'List of tables'!$A$4:$I$998,9,FALSE))," ",VLOOKUP((ROW(H450)-11),'List of tables'!$A$4:$I$998,9,FALSE))</f>
        <v>https://datavis.nisra.gov.uk/census/2011/census-2011-commissioned-table-ct0446ni.ods</v>
      </c>
      <c r="I450" s="12" t="str">
        <f>IF(ISNA(VLOOKUP((ROW(I450)-11),'List of tables'!$A$4:$I$998,8,FALSE))," ",VLOOKUP((ROW(I450)-11),'List of tables'!$A$4:$I$998,8,FALSE))</f>
        <v>Download file (ODS, 9 KB)</v>
      </c>
    </row>
    <row r="451" spans="1:9" ht="31" customHeight="1">
      <c r="A451" s="31" t="str">
        <f>IF(ISNA(VLOOKUP((ROW(A451)-11),'List of tables'!$A$4:$G$998,2,FALSE))," ",VLOOKUP((ROW(A451)-11),'List of tables'!$A$4:$G$998,2,FALSE))</f>
        <v>CT0447NI</v>
      </c>
      <c r="B451" s="10" t="str">
        <f>IF(ISNA(VLOOKUP((ROW(B451)-11),'List of tables'!$A$4:$G$998,3,FALSE))," ",VLOOKUP((ROW(B451)-11),'List of tables'!$A$4:$G$998,3,FALSE))</f>
        <v>Selected Occupation</v>
      </c>
      <c r="C451" s="10" t="str">
        <f>IF(ISNA(VLOOKUP((ROW(C451)-11),'List of tables'!$A$4:$G$998,5,FALSE))," ",VLOOKUP((ROW(C451)-11),'List of tables'!$A$4:$G$998,5,FALSE))</f>
        <v>Local Government District (2014)</v>
      </c>
      <c r="D451" s="10" t="str">
        <f>IF(ISNA(VLOOKUP((ROW(D451)-11),'List of tables'!$A$4:$G$998,6,FALSE))," ",VLOOKUP((ROW(D451)-11),'List of tables'!$A$4:$G$998,6,FALSE))</f>
        <v>All usual residents</v>
      </c>
      <c r="E451" s="59">
        <f>IF(ISNA(VLOOKUP((ROW(E451)-11),'List of tables'!$A$4:$G$998,7,FALSE))," ",VLOOKUP((ROW(E451)-11),'List of tables'!$A$4:$G$998,7,FALSE))</f>
        <v>43502</v>
      </c>
      <c r="F451" s="28" t="str">
        <f t="shared" si="6"/>
        <v>Download file (ODS, 12 KB)</v>
      </c>
      <c r="H451" s="12" t="str">
        <f>IF(ISNA(VLOOKUP((ROW(H451)-11),'List of tables'!$A$4:$I$998,9,FALSE))," ",VLOOKUP((ROW(H451)-11),'List of tables'!$A$4:$I$998,9,FALSE))</f>
        <v>https://datavis.nisra.gov.uk/census/2011/census-2011-commissioned-table-ct0447ni.ods</v>
      </c>
      <c r="I451" s="12" t="str">
        <f>IF(ISNA(VLOOKUP((ROW(I451)-11),'List of tables'!$A$4:$I$998,8,FALSE))," ",VLOOKUP((ROW(I451)-11),'List of tables'!$A$4:$I$998,8,FALSE))</f>
        <v>Download file (ODS, 12 KB)</v>
      </c>
    </row>
    <row r="452" spans="1:9" ht="31" customHeight="1">
      <c r="A452" s="31" t="str">
        <f>IF(ISNA(VLOOKUP((ROW(A452)-11),'List of tables'!$A$4:$G$998,2,FALSE))," ",VLOOKUP((ROW(A452)-11),'List of tables'!$A$4:$G$998,2,FALSE))</f>
        <v>CT0448NI</v>
      </c>
      <c r="B452" s="10" t="str">
        <f>IF(ISNA(VLOOKUP((ROW(B452)-11),'List of tables'!$A$4:$G$998,3,FALSE))," ",VLOOKUP((ROW(B452)-11),'List of tables'!$A$4:$G$998,3,FALSE))</f>
        <v>Marital Status by Family Type</v>
      </c>
      <c r="C452" s="10" t="str">
        <f>IF(ISNA(VLOOKUP((ROW(C452)-11),'List of tables'!$A$4:$G$998,5,FALSE))," ",VLOOKUP((ROW(C452)-11),'List of tables'!$A$4:$G$998,5,FALSE))</f>
        <v>Northern Ireland</v>
      </c>
      <c r="D452" s="10" t="str">
        <f>IF(ISNA(VLOOKUP((ROW(D452)-11),'List of tables'!$A$4:$G$998,6,FALSE))," ",VLOOKUP((ROW(D452)-11),'List of tables'!$A$4:$G$998,6,FALSE))</f>
        <v>All parents</v>
      </c>
      <c r="E452" s="59">
        <f>IF(ISNA(VLOOKUP((ROW(E452)-11),'List of tables'!$A$4:$G$998,7,FALSE))," ",VLOOKUP((ROW(E452)-11),'List of tables'!$A$4:$G$998,7,FALSE))</f>
        <v>43502</v>
      </c>
      <c r="F452" s="28" t="str">
        <f t="shared" si="6"/>
        <v>Download file (ODS, 9 KB)</v>
      </c>
      <c r="H452" s="12" t="str">
        <f>IF(ISNA(VLOOKUP((ROW(H452)-11),'List of tables'!$A$4:$I$998,9,FALSE))," ",VLOOKUP((ROW(H452)-11),'List of tables'!$A$4:$I$998,9,FALSE))</f>
        <v>https://datavis.nisra.gov.uk/census/2011/census-2011-commissioned-table-ct0448ni.ods</v>
      </c>
      <c r="I452" s="12" t="str">
        <f>IF(ISNA(VLOOKUP((ROW(I452)-11),'List of tables'!$A$4:$I$998,8,FALSE))," ",VLOOKUP((ROW(I452)-11),'List of tables'!$A$4:$I$998,8,FALSE))</f>
        <v>Download file (ODS, 9 KB)</v>
      </c>
    </row>
    <row r="453" spans="1:9" ht="31" customHeight="1">
      <c r="A453" s="31" t="str">
        <f>IF(ISNA(VLOOKUP((ROW(A453)-11),'List of tables'!$A$4:$G$998,2,FALSE))," ",VLOOKUP((ROW(A453)-11),'List of tables'!$A$4:$G$998,2,FALSE))</f>
        <v>CT0449NI</v>
      </c>
      <c r="B453" s="10" t="str">
        <f>IF(ISNA(VLOOKUP((ROW(B453)-11),'List of tables'!$A$4:$G$998,3,FALSE))," ",VLOOKUP((ROW(B453)-11),'List of tables'!$A$4:$G$998,3,FALSE))</f>
        <v>Selected Country of Birth</v>
      </c>
      <c r="C453" s="10" t="str">
        <f>IF(ISNA(VLOOKUP((ROW(C453)-11),'List of tables'!$A$4:$G$998,5,FALSE))," ",VLOOKUP((ROW(C453)-11),'List of tables'!$A$4:$G$998,5,FALSE))</f>
        <v>Local Government District (2014)</v>
      </c>
      <c r="D453" s="10" t="str">
        <f>IF(ISNA(VLOOKUP((ROW(D453)-11),'List of tables'!$A$4:$G$998,6,FALSE))," ",VLOOKUP((ROW(D453)-11),'List of tables'!$A$4:$G$998,6,FALSE))</f>
        <v>All usual residents born in Nepal</v>
      </c>
      <c r="E453" s="59">
        <f>IF(ISNA(VLOOKUP((ROW(E453)-11),'List of tables'!$A$4:$G$998,7,FALSE))," ",VLOOKUP((ROW(E453)-11),'List of tables'!$A$4:$G$998,7,FALSE))</f>
        <v>43609</v>
      </c>
      <c r="F453" s="28" t="str">
        <f t="shared" si="6"/>
        <v>Download file (ODS, 9 KB)</v>
      </c>
      <c r="H453" s="12" t="str">
        <f>IF(ISNA(VLOOKUP((ROW(H453)-11),'List of tables'!$A$4:$I$998,9,FALSE))," ",VLOOKUP((ROW(H453)-11),'List of tables'!$A$4:$I$998,9,FALSE))</f>
        <v>https://datavis.nisra.gov.uk/census/2011/census-2011-commissioned-table-ct0449ni.ods</v>
      </c>
      <c r="I453" s="12" t="str">
        <f>IF(ISNA(VLOOKUP((ROW(I453)-11),'List of tables'!$A$4:$I$998,8,FALSE))," ",VLOOKUP((ROW(I453)-11),'List of tables'!$A$4:$I$998,8,FALSE))</f>
        <v>Download file (ODS, 9 KB)</v>
      </c>
    </row>
    <row r="454" spans="1:9" ht="31" customHeight="1">
      <c r="A454" s="31" t="str">
        <f>IF(ISNA(VLOOKUP((ROW(A454)-11),'List of tables'!$A$4:$G$998,2,FALSE))," ",VLOOKUP((ROW(A454)-11),'List of tables'!$A$4:$G$998,2,FALSE))</f>
        <v>CT0450NI</v>
      </c>
      <c r="B454" s="10" t="str">
        <f>IF(ISNA(VLOOKUP((ROW(B454)-11),'List of tables'!$A$4:$G$998,3,FALSE))," ",VLOOKUP((ROW(B454)-11),'List of tables'!$A$4:$G$998,3,FALSE))</f>
        <v>Age by Selected Country of Birth</v>
      </c>
      <c r="C454" s="10" t="str">
        <f>IF(ISNA(VLOOKUP((ROW(C454)-11),'List of tables'!$A$4:$G$998,5,FALSE))," ",VLOOKUP((ROW(C454)-11),'List of tables'!$A$4:$G$998,5,FALSE))</f>
        <v>Northern Ireland</v>
      </c>
      <c r="D454" s="10" t="str">
        <f>IF(ISNA(VLOOKUP((ROW(D454)-11),'List of tables'!$A$4:$G$998,6,FALSE))," ",VLOOKUP((ROW(D454)-11),'List of tables'!$A$4:$G$998,6,FALSE))</f>
        <v>All usual residents born in Nepal</v>
      </c>
      <c r="E454" s="59">
        <f>IF(ISNA(VLOOKUP((ROW(E454)-11),'List of tables'!$A$4:$G$998,7,FALSE))," ",VLOOKUP((ROW(E454)-11),'List of tables'!$A$4:$G$998,7,FALSE))</f>
        <v>43609</v>
      </c>
      <c r="F454" s="28" t="str">
        <f t="shared" si="6"/>
        <v>Download file (ODS, 9 KB)</v>
      </c>
      <c r="H454" s="12" t="str">
        <f>IF(ISNA(VLOOKUP((ROW(H454)-11),'List of tables'!$A$4:$I$998,9,FALSE))," ",VLOOKUP((ROW(H454)-11),'List of tables'!$A$4:$I$998,9,FALSE))</f>
        <v>https://datavis.nisra.gov.uk/census/2011/census-2011-commissioned-table-ct0450ni.ods</v>
      </c>
      <c r="I454" s="12" t="str">
        <f>IF(ISNA(VLOOKUP((ROW(I454)-11),'List of tables'!$A$4:$I$998,8,FALSE))," ",VLOOKUP((ROW(I454)-11),'List of tables'!$A$4:$I$998,8,FALSE))</f>
        <v>Download file (ODS, 9 KB)</v>
      </c>
    </row>
    <row r="455" spans="1:9" ht="31" customHeight="1">
      <c r="A455" s="31" t="str">
        <f>IF(ISNA(VLOOKUP((ROW(A455)-11),'List of tables'!$A$4:$G$998,2,FALSE))," ",VLOOKUP((ROW(A455)-11),'List of tables'!$A$4:$G$998,2,FALSE))</f>
        <v>CT0451NI</v>
      </c>
      <c r="B455" s="10" t="str">
        <f>IF(ISNA(VLOOKUP((ROW(B455)-11),'List of tables'!$A$4:$G$998,3,FALSE))," ",VLOOKUP((ROW(B455)-11),'List of tables'!$A$4:$G$998,3,FALSE))</f>
        <v>Selected Country of Birth by Sex</v>
      </c>
      <c r="C455" s="10" t="str">
        <f>IF(ISNA(VLOOKUP((ROW(C455)-11),'List of tables'!$A$4:$G$998,5,FALSE))," ",VLOOKUP((ROW(C455)-11),'List of tables'!$A$4:$G$998,5,FALSE))</f>
        <v>Northern Ireland</v>
      </c>
      <c r="D455" s="10" t="str">
        <f>IF(ISNA(VLOOKUP((ROW(D455)-11),'List of tables'!$A$4:$G$998,6,FALSE))," ",VLOOKUP((ROW(D455)-11),'List of tables'!$A$4:$G$998,6,FALSE))</f>
        <v>All usual residents born in Nepal</v>
      </c>
      <c r="E455" s="59">
        <f>IF(ISNA(VLOOKUP((ROW(E455)-11),'List of tables'!$A$4:$G$998,7,FALSE))," ",VLOOKUP((ROW(E455)-11),'List of tables'!$A$4:$G$998,7,FALSE))</f>
        <v>43609</v>
      </c>
      <c r="F455" s="28" t="str">
        <f t="shared" si="6"/>
        <v>Download file (ODS, 9 KB)</v>
      </c>
      <c r="H455" s="12" t="str">
        <f>IF(ISNA(VLOOKUP((ROW(H455)-11),'List of tables'!$A$4:$I$998,9,FALSE))," ",VLOOKUP((ROW(H455)-11),'List of tables'!$A$4:$I$998,9,FALSE))</f>
        <v>https://datavis.nisra.gov.uk/census/2011/census-2011-commissioned-table-ct0451ni.ods</v>
      </c>
      <c r="I455" s="12" t="str">
        <f>IF(ISNA(VLOOKUP((ROW(I455)-11),'List of tables'!$A$4:$I$998,8,FALSE))," ",VLOOKUP((ROW(I455)-11),'List of tables'!$A$4:$I$998,8,FALSE))</f>
        <v>Download file (ODS, 9 KB)</v>
      </c>
    </row>
    <row r="456" spans="1:9" ht="31" customHeight="1">
      <c r="A456" s="31" t="str">
        <f>IF(ISNA(VLOOKUP((ROW(A456)-11),'List of tables'!$A$4:$G$998,2,FALSE))," ",VLOOKUP((ROW(A456)-11),'List of tables'!$A$4:$G$998,2,FALSE))</f>
        <v>CT0452NI</v>
      </c>
      <c r="B456" s="10" t="str">
        <f>IF(ISNA(VLOOKUP((ROW(B456)-11),'List of tables'!$A$4:$G$998,3,FALSE))," ",VLOOKUP((ROW(B456)-11),'List of tables'!$A$4:$G$998,3,FALSE))</f>
        <v>Occupation by Selected Country of Birth</v>
      </c>
      <c r="C456" s="10" t="str">
        <f>IF(ISNA(VLOOKUP((ROW(C456)-11),'List of tables'!$A$4:$G$998,5,FALSE))," ",VLOOKUP((ROW(C456)-11),'List of tables'!$A$4:$G$998,5,FALSE))</f>
        <v>Northern Ireland</v>
      </c>
      <c r="D456" s="10" t="str">
        <f>IF(ISNA(VLOOKUP((ROW(D456)-11),'List of tables'!$A$4:$G$998,6,FALSE))," ",VLOOKUP((ROW(D456)-11),'List of tables'!$A$4:$G$998,6,FALSE))</f>
        <v>All usual residents aged 16 to 74 in Employment and born in Nepal</v>
      </c>
      <c r="E456" s="59">
        <f>IF(ISNA(VLOOKUP((ROW(E456)-11),'List of tables'!$A$4:$G$998,7,FALSE))," ",VLOOKUP((ROW(E456)-11),'List of tables'!$A$4:$G$998,7,FALSE))</f>
        <v>43609</v>
      </c>
      <c r="F456" s="28" t="str">
        <f t="shared" si="6"/>
        <v>Download file (ODS, 10 KB)</v>
      </c>
      <c r="H456" s="12" t="str">
        <f>IF(ISNA(VLOOKUP((ROW(H456)-11),'List of tables'!$A$4:$I$998,9,FALSE))," ",VLOOKUP((ROW(H456)-11),'List of tables'!$A$4:$I$998,9,FALSE))</f>
        <v>https://datavis.nisra.gov.uk/census/2011/census-2011-commissioned-table-ct0452ni.ods</v>
      </c>
      <c r="I456" s="12" t="str">
        <f>IF(ISNA(VLOOKUP((ROW(I456)-11),'List of tables'!$A$4:$I$998,8,FALSE))," ",VLOOKUP((ROW(I456)-11),'List of tables'!$A$4:$I$998,8,FALSE))</f>
        <v>Download file (ODS, 10 KB)</v>
      </c>
    </row>
    <row r="457" spans="1:9" ht="31" customHeight="1">
      <c r="A457" s="31" t="str">
        <f>IF(ISNA(VLOOKUP((ROW(A457)-11),'List of tables'!$A$4:$G$998,2,FALSE))," ",VLOOKUP((ROW(A457)-11),'List of tables'!$A$4:$G$998,2,FALSE))</f>
        <v>CT0453NI</v>
      </c>
      <c r="B457" s="10" t="str">
        <f>IF(ISNA(VLOOKUP((ROW(B457)-11),'List of tables'!$A$4:$G$998,3,FALSE))," ",VLOOKUP((ROW(B457)-11),'List of tables'!$A$4:$G$998,3,FALSE))</f>
        <v>Location of Usual Residence by Place of Work by Age Bands</v>
      </c>
      <c r="C457" s="10" t="str">
        <f>IF(ISNA(VLOOKUP((ROW(C457)-11),'List of tables'!$A$4:$G$998,5,FALSE))," ",VLOOKUP((ROW(C457)-11),'List of tables'!$A$4:$G$998,5,FALSE))</f>
        <v>Electoral Ward</v>
      </c>
      <c r="D457" s="10" t="str">
        <f>IF(ISNA(VLOOKUP((ROW(D457)-11),'List of tables'!$A$4:$G$998,6,FALSE))," ",VLOOKUP((ROW(D457)-11),'List of tables'!$A$4:$G$998,6,FALSE))</f>
        <v>All usual residents aged 16 to 74 in employment</v>
      </c>
      <c r="E457" s="59">
        <f>IF(ISNA(VLOOKUP((ROW(E457)-11),'List of tables'!$A$4:$G$998,7,FALSE))," ",VLOOKUP((ROW(E457)-11),'List of tables'!$A$4:$G$998,7,FALSE))</f>
        <v>43609</v>
      </c>
      <c r="F457" s="28" t="str">
        <f t="shared" si="6"/>
        <v>Download file (ODS, 84 KB)</v>
      </c>
      <c r="H457" s="12" t="str">
        <f>IF(ISNA(VLOOKUP((ROW(H457)-11),'List of tables'!$A$4:$I$998,9,FALSE))," ",VLOOKUP((ROW(H457)-11),'List of tables'!$A$4:$I$998,9,FALSE))</f>
        <v>https://datavis.nisra.gov.uk/census/2011/census-2011-commissioned-table-ct0453ni.ods</v>
      </c>
      <c r="I457" s="12" t="str">
        <f>IF(ISNA(VLOOKUP((ROW(I457)-11),'List of tables'!$A$4:$I$998,8,FALSE))," ",VLOOKUP((ROW(I457)-11),'List of tables'!$A$4:$I$998,8,FALSE))</f>
        <v>Download file (ODS, 84 KB)</v>
      </c>
    </row>
    <row r="458" spans="1:9" ht="31" customHeight="1">
      <c r="A458" s="31" t="str">
        <f>IF(ISNA(VLOOKUP((ROW(A458)-11),'List of tables'!$A$4:$G$998,2,FALSE))," ",VLOOKUP((ROW(A458)-11),'List of tables'!$A$4:$G$998,2,FALSE))</f>
        <v>CT0454NI</v>
      </c>
      <c r="B458" s="10" t="str">
        <f>IF(ISNA(VLOOKUP((ROW(B458)-11),'List of tables'!$A$4:$G$998,3,FALSE))," ",VLOOKUP((ROW(B458)-11),'List of tables'!$A$4:$G$998,3,FALSE))</f>
        <v>Provision of Unpaid Care by Ethnic Group</v>
      </c>
      <c r="C458" s="10" t="str">
        <f>IF(ISNA(VLOOKUP((ROW(C458)-11),'List of tables'!$A$4:$G$998,5,FALSE))," ",VLOOKUP((ROW(C458)-11),'List of tables'!$A$4:$G$998,5,FALSE))</f>
        <v>Local Government District (2014) - Belfast</v>
      </c>
      <c r="D458" s="10" t="str">
        <f>IF(ISNA(VLOOKUP((ROW(D458)-11),'List of tables'!$A$4:$G$998,6,FALSE))," ",VLOOKUP((ROW(D458)-11),'List of tables'!$A$4:$G$998,6,FALSE))</f>
        <v>All usual residents currently living in the area</v>
      </c>
      <c r="E458" s="59">
        <f>IF(ISNA(VLOOKUP((ROW(E458)-11),'List of tables'!$A$4:$G$998,7,FALSE))," ",VLOOKUP((ROW(E458)-11),'List of tables'!$A$4:$G$998,7,FALSE))</f>
        <v>43609</v>
      </c>
      <c r="F458" s="28" t="str">
        <f t="shared" si="6"/>
        <v>Download file (ODS, 11 KB)</v>
      </c>
      <c r="H458" s="12" t="str">
        <f>IF(ISNA(VLOOKUP((ROW(H458)-11),'List of tables'!$A$4:$I$998,9,FALSE))," ",VLOOKUP((ROW(H458)-11),'List of tables'!$A$4:$I$998,9,FALSE))</f>
        <v>https://datavis.nisra.gov.uk/census/2011/census-2011-commissioned-table-ct0454ni.ods</v>
      </c>
      <c r="I458" s="12" t="str">
        <f>IF(ISNA(VLOOKUP((ROW(I458)-11),'List of tables'!$A$4:$I$998,8,FALSE))," ",VLOOKUP((ROW(I458)-11),'List of tables'!$A$4:$I$998,8,FALSE))</f>
        <v>Download file (ODS, 11 KB)</v>
      </c>
    </row>
    <row r="459" spans="1:9" ht="31" customHeight="1">
      <c r="A459" s="31" t="str">
        <f>IF(ISNA(VLOOKUP((ROW(A459)-11),'List of tables'!$A$4:$G$998,2,FALSE))," ",VLOOKUP((ROW(A459)-11),'List of tables'!$A$4:$G$998,2,FALSE))</f>
        <v>CT0455NI</v>
      </c>
      <c r="B459" s="10" t="str">
        <f>IF(ISNA(VLOOKUP((ROW(B459)-11),'List of tables'!$A$4:$G$998,3,FALSE))," ",VLOOKUP((ROW(B459)-11),'List of tables'!$A$4:$G$998,3,FALSE))</f>
        <v>Location of Usual Residence by Place of Work by Religion</v>
      </c>
      <c r="C459" s="10" t="str">
        <f>IF(ISNA(VLOOKUP((ROW(C459)-11),'List of tables'!$A$4:$G$998,5,FALSE))," ",VLOOKUP((ROW(C459)-11),'List of tables'!$A$4:$G$998,5,FALSE))</f>
        <v>Electoral Ward</v>
      </c>
      <c r="D459" s="10" t="str">
        <f>IF(ISNA(VLOOKUP((ROW(D459)-11),'List of tables'!$A$4:$G$998,6,FALSE))," ",VLOOKUP((ROW(D459)-11),'List of tables'!$A$4:$G$998,6,FALSE))</f>
        <v>All usual residents aged 16 to 74 in employment</v>
      </c>
      <c r="E459" s="59">
        <f>IF(ISNA(VLOOKUP((ROW(E459)-11),'List of tables'!$A$4:$G$998,7,FALSE))," ",VLOOKUP((ROW(E459)-11),'List of tables'!$A$4:$G$998,7,FALSE))</f>
        <v>43609</v>
      </c>
      <c r="F459" s="28" t="str">
        <f t="shared" si="6"/>
        <v>Download file (ODS, 93 KB)</v>
      </c>
      <c r="H459" s="12" t="str">
        <f>IF(ISNA(VLOOKUP((ROW(H459)-11),'List of tables'!$A$4:$I$998,9,FALSE))," ",VLOOKUP((ROW(H459)-11),'List of tables'!$A$4:$I$998,9,FALSE))</f>
        <v>https://datavis.nisra.gov.uk/census/2011/census-2011-commissioned-table-ct0455ni.ods</v>
      </c>
      <c r="I459" s="12" t="str">
        <f>IF(ISNA(VLOOKUP((ROW(I459)-11),'List of tables'!$A$4:$I$998,8,FALSE))," ",VLOOKUP((ROW(I459)-11),'List of tables'!$A$4:$I$998,8,FALSE))</f>
        <v>Download file (ODS, 93 KB)</v>
      </c>
    </row>
    <row r="460" spans="1:9" ht="46.5">
      <c r="A460" s="31" t="str">
        <f>IF(ISNA(VLOOKUP((ROW(A460)-11),'List of tables'!$A$4:$G$998,2,FALSE))," ",VLOOKUP((ROW(A460)-11),'List of tables'!$A$4:$G$998,2,FALSE))</f>
        <v>CT0456NI</v>
      </c>
      <c r="B460" s="10" t="str">
        <f>IF(ISNA(VLOOKUP((ROW(B460)-11),'List of tables'!$A$4:$G$998,3,FALSE))," ",VLOOKUP((ROW(B460)-11),'List of tables'!$A$4:$G$998,3,FALSE))</f>
        <v>Occupation (3 digit) by Industry (Workplace Population)</v>
      </c>
      <c r="C460" s="10" t="str">
        <f>IF(ISNA(VLOOKUP((ROW(C460)-11),'List of tables'!$A$4:$G$998,5,FALSE))," ",VLOOKUP((ROW(C460)-11),'List of tables'!$A$4:$G$998,5,FALSE))</f>
        <v>Local Government District (2014) - Antrim and Newtownabbey</v>
      </c>
      <c r="D460" s="10" t="str">
        <f>IF(ISNA(VLOOKUP((ROW(D460)-11),'List of tables'!$A$4:$G$998,6,FALSE))," ",VLOOKUP((ROW(D460)-11),'List of tables'!$A$4:$G$998,6,FALSE))</f>
        <v>All usual residents aged 16 to 74 (excluding students) in employment and currently working in the area</v>
      </c>
      <c r="E460" s="59">
        <f>IF(ISNA(VLOOKUP((ROW(E460)-11),'List of tables'!$A$4:$G$998,7,FALSE))," ",VLOOKUP((ROW(E460)-11),'List of tables'!$A$4:$G$998,7,FALSE))</f>
        <v>43609</v>
      </c>
      <c r="F460" s="28" t="str">
        <f t="shared" si="6"/>
        <v>Download file (ODS, 142 KB)</v>
      </c>
      <c r="H460" s="12" t="str">
        <f>IF(ISNA(VLOOKUP((ROW(H460)-11),'List of tables'!$A$4:$I$998,9,FALSE))," ",VLOOKUP((ROW(H460)-11),'List of tables'!$A$4:$I$998,9,FALSE))</f>
        <v>https://datavis.nisra.gov.uk/census/2011/census-2011-commissioned-table-ct0456ni.ods</v>
      </c>
      <c r="I460" s="12" t="str">
        <f>IF(ISNA(VLOOKUP((ROW(I460)-11),'List of tables'!$A$4:$I$998,8,FALSE))," ",VLOOKUP((ROW(I460)-11),'List of tables'!$A$4:$I$998,8,FALSE))</f>
        <v>Download file (ODS, 142 KB)</v>
      </c>
    </row>
    <row r="461" spans="1:9" ht="31" customHeight="1">
      <c r="A461" s="31" t="str">
        <f>IF(ISNA(VLOOKUP((ROW(A461)-11),'List of tables'!$A$4:$G$998,2,FALSE))," ",VLOOKUP((ROW(A461)-11),'List of tables'!$A$4:$G$998,2,FALSE))</f>
        <v>CT0457NI</v>
      </c>
      <c r="B461" s="10" t="str">
        <f>IF(ISNA(VLOOKUP((ROW(B461)-11),'List of tables'!$A$4:$G$998,3,FALSE))," ",VLOOKUP((ROW(B461)-11),'List of tables'!$A$4:$G$998,3,FALSE))</f>
        <v>Highest level of Qualification by Religion or Religion Brought Up In By Age By Sex</v>
      </c>
      <c r="C461" s="10" t="str">
        <f>IF(ISNA(VLOOKUP((ROW(C461)-11),'List of tables'!$A$4:$G$998,5,FALSE))," ",VLOOKUP((ROW(C461)-11),'List of tables'!$A$4:$G$998,5,FALSE))</f>
        <v>Northern Ireland</v>
      </c>
      <c r="D461" s="10" t="str">
        <f>IF(ISNA(VLOOKUP((ROW(D461)-11),'List of tables'!$A$4:$G$998,6,FALSE))," ",VLOOKUP((ROW(D461)-11),'List of tables'!$A$4:$G$998,6,FALSE))</f>
        <v>All usual residents aged 16 and over</v>
      </c>
      <c r="E461" s="59">
        <f>IF(ISNA(VLOOKUP((ROW(E461)-11),'List of tables'!$A$4:$G$998,7,FALSE))," ",VLOOKUP((ROW(E461)-11),'List of tables'!$A$4:$G$998,7,FALSE))</f>
        <v>43609</v>
      </c>
      <c r="F461" s="28" t="str">
        <f t="shared" ref="F461:F524" si="7">IF(LEN(H461)&lt;10,"",HYPERLINK(H461,I461))</f>
        <v>Download file (ODS, 191 KB)</v>
      </c>
      <c r="H461" s="12" t="str">
        <f>IF(ISNA(VLOOKUP((ROW(H461)-11),'List of tables'!$A$4:$I$998,9,FALSE))," ",VLOOKUP((ROW(H461)-11),'List of tables'!$A$4:$I$998,9,FALSE))</f>
        <v>https://datavis.nisra.gov.uk/census/2011/census-2011-commissioned-table-ct0457ni.ods</v>
      </c>
      <c r="I461" s="12" t="str">
        <f>IF(ISNA(VLOOKUP((ROW(I461)-11),'List of tables'!$A$4:$I$998,8,FALSE))," ",VLOOKUP((ROW(I461)-11),'List of tables'!$A$4:$I$998,8,FALSE))</f>
        <v>Download file (ODS, 191 KB)</v>
      </c>
    </row>
    <row r="462" spans="1:9" ht="31" customHeight="1">
      <c r="A462" s="31" t="str">
        <f>IF(ISNA(VLOOKUP((ROW(A462)-11),'List of tables'!$A$4:$G$998,2,FALSE))," ",VLOOKUP((ROW(A462)-11),'List of tables'!$A$4:$G$998,2,FALSE))</f>
        <v>CT0458NI</v>
      </c>
      <c r="B462" s="10" t="str">
        <f>IF(ISNA(VLOOKUP((ROW(B462)-11),'List of tables'!$A$4:$G$998,3,FALSE))," ",VLOOKUP((ROW(B462)-11),'List of tables'!$A$4:$G$998,3,FALSE))</f>
        <v>Occupation (4 digit)</v>
      </c>
      <c r="C462" s="10" t="str">
        <f>IF(ISNA(VLOOKUP((ROW(C462)-11),'List of tables'!$A$4:$G$998,5,FALSE))," ",VLOOKUP((ROW(C462)-11),'List of tables'!$A$4:$G$998,5,FALSE))</f>
        <v>Northern Ireland</v>
      </c>
      <c r="D462" s="10" t="str">
        <f>IF(ISNA(VLOOKUP((ROW(D462)-11),'List of tables'!$A$4:$G$998,6,FALSE))," ",VLOOKUP((ROW(D462)-11),'List of tables'!$A$4:$G$998,6,FALSE))</f>
        <v>All usual residents aged 16 to 74 in employment</v>
      </c>
      <c r="E462" s="59">
        <f>IF(ISNA(VLOOKUP((ROW(E462)-11),'List of tables'!$A$4:$G$998,7,FALSE))," ",VLOOKUP((ROW(E462)-11),'List of tables'!$A$4:$G$998,7,FALSE))</f>
        <v>43609</v>
      </c>
      <c r="F462" s="28" t="str">
        <f t="shared" si="7"/>
        <v>Download file (ODS, 25 KB)</v>
      </c>
      <c r="H462" s="12" t="str">
        <f>IF(ISNA(VLOOKUP((ROW(H462)-11),'List of tables'!$A$4:$I$998,9,FALSE))," ",VLOOKUP((ROW(H462)-11),'List of tables'!$A$4:$I$998,9,FALSE))</f>
        <v>https://datavis.nisra.gov.uk/census/2011/census-2011-commissioned-table-ct0458ni.ods</v>
      </c>
      <c r="I462" s="12" t="str">
        <f>IF(ISNA(VLOOKUP((ROW(I462)-11),'List of tables'!$A$4:$I$998,8,FALSE))," ",VLOOKUP((ROW(I462)-11),'List of tables'!$A$4:$I$998,8,FALSE))</f>
        <v>Download file (ODS, 25 KB)</v>
      </c>
    </row>
    <row r="463" spans="1:9" ht="31" customHeight="1">
      <c r="A463" s="31" t="str">
        <f>IF(ISNA(VLOOKUP((ROW(A463)-11),'List of tables'!$A$4:$G$998,2,FALSE))," ",VLOOKUP((ROW(A463)-11),'List of tables'!$A$4:$G$998,2,FALSE))</f>
        <v>CT0459NI</v>
      </c>
      <c r="B463" s="10" t="str">
        <f>IF(ISNA(VLOOKUP((ROW(B463)-11),'List of tables'!$A$4:$G$998,3,FALSE))," ",VLOOKUP((ROW(B463)-11),'List of tables'!$A$4:$G$998,3,FALSE))</f>
        <v>Highest Level Of Qualification By National Identity By Age By Sex</v>
      </c>
      <c r="C463" s="10" t="str">
        <f>IF(ISNA(VLOOKUP((ROW(C463)-11),'List of tables'!$A$4:$G$998,5,FALSE))," ",VLOOKUP((ROW(C463)-11),'List of tables'!$A$4:$G$998,5,FALSE))</f>
        <v>Northern Ireland</v>
      </c>
      <c r="D463" s="10" t="str">
        <f>IF(ISNA(VLOOKUP((ROW(D463)-11),'List of tables'!$A$4:$G$998,6,FALSE))," ",VLOOKUP((ROW(D463)-11),'List of tables'!$A$4:$G$998,6,FALSE))</f>
        <v>All usual residents aged 16 and over</v>
      </c>
      <c r="E463" s="59">
        <f>IF(ISNA(VLOOKUP((ROW(E463)-11),'List of tables'!$A$4:$G$998,7,FALSE))," ",VLOOKUP((ROW(E463)-11),'List of tables'!$A$4:$G$998,7,FALSE))</f>
        <v>43556</v>
      </c>
      <c r="F463" s="28" t="str">
        <f t="shared" si="7"/>
        <v>Download file (ODS, 263 KB)</v>
      </c>
      <c r="H463" s="12" t="str">
        <f>IF(ISNA(VLOOKUP((ROW(H463)-11),'List of tables'!$A$4:$I$998,9,FALSE))," ",VLOOKUP((ROW(H463)-11),'List of tables'!$A$4:$I$998,9,FALSE))</f>
        <v>https://datavis.nisra.gov.uk/census/2011/census-2011-commissioned-table-ct0459ni.ods</v>
      </c>
      <c r="I463" s="12" t="str">
        <f>IF(ISNA(VLOOKUP((ROW(I463)-11),'List of tables'!$A$4:$I$998,8,FALSE))," ",VLOOKUP((ROW(I463)-11),'List of tables'!$A$4:$I$998,8,FALSE))</f>
        <v>Download file (ODS, 263 KB)</v>
      </c>
    </row>
    <row r="464" spans="1:9" ht="46.5">
      <c r="A464" s="31" t="str">
        <f>IF(ISNA(VLOOKUP((ROW(A464)-11),'List of tables'!$A$4:$G$998,2,FALSE))," ",VLOOKUP((ROW(A464)-11),'List of tables'!$A$4:$G$998,2,FALSE))</f>
        <v>CT0460NI</v>
      </c>
      <c r="B464" s="10" t="str">
        <f>IF(ISNA(VLOOKUP((ROW(B464)-11),'List of tables'!$A$4:$G$998,3,FALSE))," ",VLOOKUP((ROW(B464)-11),'List of tables'!$A$4:$G$998,3,FALSE))</f>
        <v>Highest Level of Qualification by Migration</v>
      </c>
      <c r="C464" s="10" t="str">
        <f>IF(ISNA(VLOOKUP((ROW(C464)-11),'List of tables'!$A$4:$G$998,5,FALSE))," ",VLOOKUP((ROW(C464)-11),'List of tables'!$A$4:$G$998,5,FALSE))</f>
        <v>Super Output Area</v>
      </c>
      <c r="D464" s="10" t="str">
        <f>IF(ISNA(VLOOKUP((ROW(D464)-11),'List of tables'!$A$4:$G$998,6,FALSE))," ",VLOOKUP((ROW(D464)-11),'List of tables'!$A$4:$G$998,6,FALSE))</f>
        <v>All usual residents aged 16 and over in the area and those who have moved from the area in the past year within Northern Ireland</v>
      </c>
      <c r="E464" s="59">
        <f>IF(ISNA(VLOOKUP((ROW(E464)-11),'List of tables'!$A$4:$G$998,7,FALSE))," ",VLOOKUP((ROW(E464)-11),'List of tables'!$A$4:$G$998,7,FALSE))</f>
        <v>43617</v>
      </c>
      <c r="F464" s="28" t="str">
        <f t="shared" si="7"/>
        <v>Download file (ODS, 393 KB)</v>
      </c>
      <c r="H464" s="12" t="str">
        <f>IF(ISNA(VLOOKUP((ROW(H464)-11),'List of tables'!$A$4:$I$998,9,FALSE))," ",VLOOKUP((ROW(H464)-11),'List of tables'!$A$4:$I$998,9,FALSE))</f>
        <v>https://datavis.nisra.gov.uk/census/2011/census-2011-commissioned-table-ct0460ni.ods</v>
      </c>
      <c r="I464" s="12" t="str">
        <f>IF(ISNA(VLOOKUP((ROW(I464)-11),'List of tables'!$A$4:$I$998,8,FALSE))," ",VLOOKUP((ROW(I464)-11),'List of tables'!$A$4:$I$998,8,FALSE))</f>
        <v>Download file (ODS, 393 KB)</v>
      </c>
    </row>
    <row r="465" spans="1:9" ht="31" customHeight="1">
      <c r="A465" s="31" t="str">
        <f>IF(ISNA(VLOOKUP((ROW(A465)-11),'List of tables'!$A$4:$G$998,2,FALSE))," ",VLOOKUP((ROW(A465)-11),'List of tables'!$A$4:$G$998,2,FALSE))</f>
        <v>CT0461NI</v>
      </c>
      <c r="B465" s="10" t="str">
        <f>IF(ISNA(VLOOKUP((ROW(B465)-11),'List of tables'!$A$4:$G$998,3,FALSE))," ",VLOOKUP((ROW(B465)-11),'List of tables'!$A$4:$G$998,3,FALSE))</f>
        <v>Occupation (2-digit) by Highest Level of Qualification</v>
      </c>
      <c r="C465" s="10" t="str">
        <f>IF(ISNA(VLOOKUP((ROW(C465)-11),'List of tables'!$A$4:$G$998,5,FALSE))," ",VLOOKUP((ROW(C465)-11),'List of tables'!$A$4:$G$998,5,FALSE))</f>
        <v>Northern Ireland</v>
      </c>
      <c r="D465" s="10" t="str">
        <f>IF(ISNA(VLOOKUP((ROW(D465)-11),'List of tables'!$A$4:$G$998,6,FALSE))," ",VLOOKUP((ROW(D465)-11),'List of tables'!$A$4:$G$998,6,FALSE))</f>
        <v>All usual residents aged 16 to 74 in employment</v>
      </c>
      <c r="E465" s="59">
        <f>IF(ISNA(VLOOKUP((ROW(E465)-11),'List of tables'!$A$4:$G$998,7,FALSE))," ",VLOOKUP((ROW(E465)-11),'List of tables'!$A$4:$G$998,7,FALSE))</f>
        <v>43678</v>
      </c>
      <c r="F465" s="28" t="str">
        <f t="shared" si="7"/>
        <v>Download file (ODS, 22 KB)</v>
      </c>
      <c r="H465" s="12" t="str">
        <f>IF(ISNA(VLOOKUP((ROW(H465)-11),'List of tables'!$A$4:$I$998,9,FALSE))," ",VLOOKUP((ROW(H465)-11),'List of tables'!$A$4:$I$998,9,FALSE))</f>
        <v>https://datavis.nisra.gov.uk/census/2011/census-2011-commissioned-table-ct0461ni.ods</v>
      </c>
      <c r="I465" s="12" t="str">
        <f>IF(ISNA(VLOOKUP((ROW(I465)-11),'List of tables'!$A$4:$I$998,8,FALSE))," ",VLOOKUP((ROW(I465)-11),'List of tables'!$A$4:$I$998,8,FALSE))</f>
        <v>Download file (ODS, 22 KB)</v>
      </c>
    </row>
    <row r="466" spans="1:9" ht="31">
      <c r="A466" s="31" t="str">
        <f>IF(ISNA(VLOOKUP((ROW(A466)-11),'List of tables'!$A$4:$G$998,2,FALSE))," ",VLOOKUP((ROW(A466)-11),'List of tables'!$A$4:$G$998,2,FALSE))</f>
        <v>CT0463NI</v>
      </c>
      <c r="B466" s="10" t="str">
        <f>IF(ISNA(VLOOKUP((ROW(B466)-11),'List of tables'!$A$4:$G$998,3,FALSE))," ",VLOOKUP((ROW(B466)-11),'List of tables'!$A$4:$G$998,3,FALSE))</f>
        <v>Lone Parents with Dependent Children By Sex and Age Bands</v>
      </c>
      <c r="C466" s="10" t="str">
        <f>IF(ISNA(VLOOKUP((ROW(C466)-11),'List of tables'!$A$4:$G$998,5,FALSE))," ",VLOOKUP((ROW(C466)-11),'List of tables'!$A$4:$G$998,5,FALSE))</f>
        <v>Northern Ireland, Local Government District (2014), Settlement</v>
      </c>
      <c r="D466" s="10" t="str">
        <f>IF(ISNA(VLOOKUP((ROW(D466)-11),'List of tables'!$A$4:$G$998,6,FALSE))," ",VLOOKUP((ROW(D466)-11),'List of tables'!$A$4:$G$998,6,FALSE))</f>
        <v>All lone parents aged 16 to 74 with one or more dependant children</v>
      </c>
      <c r="E466" s="59">
        <f>IF(ISNA(VLOOKUP((ROW(E466)-11),'List of tables'!$A$4:$G$998,7,FALSE))," ",VLOOKUP((ROW(E466)-11),'List of tables'!$A$4:$G$998,7,FALSE))</f>
        <v>43678</v>
      </c>
      <c r="F466" s="28" t="str">
        <f t="shared" si="7"/>
        <v>Download file (ODS, 11 KB)</v>
      </c>
      <c r="H466" s="12" t="str">
        <f>IF(ISNA(VLOOKUP((ROW(H466)-11),'List of tables'!$A$4:$I$998,9,FALSE))," ",VLOOKUP((ROW(H466)-11),'List of tables'!$A$4:$I$998,9,FALSE))</f>
        <v>https://datavis.nisra.gov.uk/census/2011/census-2011-commissioned-table-ct0463ni.ods</v>
      </c>
      <c r="I466" s="12" t="str">
        <f>IF(ISNA(VLOOKUP((ROW(I466)-11),'List of tables'!$A$4:$I$998,8,FALSE))," ",VLOOKUP((ROW(I466)-11),'List of tables'!$A$4:$I$998,8,FALSE))</f>
        <v>Download file (ODS, 11 KB)</v>
      </c>
    </row>
    <row r="467" spans="1:9" ht="31" customHeight="1">
      <c r="A467" s="31" t="str">
        <f>IF(ISNA(VLOOKUP((ROW(A467)-11),'List of tables'!$A$4:$G$998,2,FALSE))," ",VLOOKUP((ROW(A467)-11),'List of tables'!$A$4:$G$998,2,FALSE))</f>
        <v>CT0464NI</v>
      </c>
      <c r="B467" s="10" t="str">
        <f>IF(ISNA(VLOOKUP((ROW(B467)-11),'List of tables'!$A$4:$G$998,3,FALSE))," ",VLOOKUP((ROW(B467)-11),'List of tables'!$A$4:$G$998,3,FALSE))</f>
        <v>Household Occupancy Rates By Tenure</v>
      </c>
      <c r="C467" s="10" t="str">
        <f>IF(ISNA(VLOOKUP((ROW(C467)-11),'List of tables'!$A$4:$G$998,5,FALSE))," ",VLOOKUP((ROW(C467)-11),'List of tables'!$A$4:$G$998,5,FALSE))</f>
        <v xml:space="preserve">Small Area
</v>
      </c>
      <c r="D467" s="10" t="str">
        <f>IF(ISNA(VLOOKUP((ROW(D467)-11),'List of tables'!$A$4:$G$998,6,FALSE))," ",VLOOKUP((ROW(D467)-11),'List of tables'!$A$4:$G$998,6,FALSE))</f>
        <v>All households</v>
      </c>
      <c r="E467" s="59">
        <f>IF(ISNA(VLOOKUP((ROW(E467)-11),'List of tables'!$A$4:$G$998,7,FALSE))," ",VLOOKUP((ROW(E467)-11),'List of tables'!$A$4:$G$998,7,FALSE))</f>
        <v>43709</v>
      </c>
      <c r="F467" s="28" t="str">
        <f t="shared" si="7"/>
        <v>Download file (ODS, 717 KB)</v>
      </c>
      <c r="H467" s="12" t="str">
        <f>IF(ISNA(VLOOKUP((ROW(H467)-11),'List of tables'!$A$4:$I$998,9,FALSE))," ",VLOOKUP((ROW(H467)-11),'List of tables'!$A$4:$I$998,9,FALSE))</f>
        <v>https://datavis.nisra.gov.uk/census/2011/census-2011-commissioned-table-ct0464ni.ods</v>
      </c>
      <c r="I467" s="12" t="str">
        <f>IF(ISNA(VLOOKUP((ROW(I467)-11),'List of tables'!$A$4:$I$998,8,FALSE))," ",VLOOKUP((ROW(I467)-11),'List of tables'!$A$4:$I$998,8,FALSE))</f>
        <v>Download file (ODS, 717 KB)</v>
      </c>
    </row>
    <row r="468" spans="1:9" ht="31" customHeight="1">
      <c r="A468" s="31" t="str">
        <f>IF(ISNA(VLOOKUP((ROW(A468)-11),'List of tables'!$A$4:$G$998,2,FALSE))," ",VLOOKUP((ROW(A468)-11),'List of tables'!$A$4:$G$998,2,FALSE))</f>
        <v>CT0465NI</v>
      </c>
      <c r="B468" s="10" t="str">
        <f>IF(ISNA(VLOOKUP((ROW(B468)-11),'List of tables'!$A$4:$G$998,3,FALSE))," ",VLOOKUP((ROW(B468)-11),'List of tables'!$A$4:$G$998,3,FALSE))</f>
        <v>Household Type By Age Group and Sex of Household Reference Person</v>
      </c>
      <c r="C468" s="10" t="str">
        <f>IF(ISNA(VLOOKUP((ROW(C468)-11),'List of tables'!$A$4:$G$998,5,FALSE))," ",VLOOKUP((ROW(C468)-11),'List of tables'!$A$4:$G$998,5,FALSE))</f>
        <v>Local Government District</v>
      </c>
      <c r="D468" s="10" t="str">
        <f>IF(ISNA(VLOOKUP((ROW(D468)-11),'List of tables'!$A$4:$G$998,6,FALSE))," ",VLOOKUP((ROW(D468)-11),'List of tables'!$A$4:$G$998,6,FALSE))</f>
        <v>All households</v>
      </c>
      <c r="E468" s="59">
        <f>IF(ISNA(VLOOKUP((ROW(E468)-11),'List of tables'!$A$4:$G$998,7,FALSE))," ",VLOOKUP((ROW(E468)-11),'List of tables'!$A$4:$G$998,7,FALSE))</f>
        <v>43739</v>
      </c>
      <c r="F468" s="28" t="str">
        <f t="shared" si="7"/>
        <v>Download file (ODS, 32 KB)</v>
      </c>
      <c r="H468" s="12" t="str">
        <f>IF(ISNA(VLOOKUP((ROW(H468)-11),'List of tables'!$A$4:$I$998,9,FALSE))," ",VLOOKUP((ROW(H468)-11),'List of tables'!$A$4:$I$998,9,FALSE))</f>
        <v>https://datavis.nisra.gov.uk/census/2011/census-2011-commissioned-table-ct0465ni.ods</v>
      </c>
      <c r="I468" s="12" t="str">
        <f>IF(ISNA(VLOOKUP((ROW(I468)-11),'List of tables'!$A$4:$I$998,8,FALSE))," ",VLOOKUP((ROW(I468)-11),'List of tables'!$A$4:$I$998,8,FALSE))</f>
        <v>Download file (ODS, 32 KB)</v>
      </c>
    </row>
    <row r="469" spans="1:9" ht="31" customHeight="1">
      <c r="A469" s="31" t="str">
        <f>IF(ISNA(VLOOKUP((ROW(A469)-11),'List of tables'!$A$4:$G$998,2,FALSE))," ",VLOOKUP((ROW(A469)-11),'List of tables'!$A$4:$G$998,2,FALSE))</f>
        <v>CT0466NI</v>
      </c>
      <c r="B469" s="10" t="str">
        <f>IF(ISNA(VLOOKUP((ROW(B469)-11),'List of tables'!$A$4:$G$998,3,FALSE))," ",VLOOKUP((ROW(B469)-11),'List of tables'!$A$4:$G$998,3,FALSE))</f>
        <v>Number of Bedrooms By Tenure By Age Group and Sex of Household Reference Person</v>
      </c>
      <c r="C469" s="10" t="str">
        <f>IF(ISNA(VLOOKUP((ROW(C469)-11),'List of tables'!$A$4:$G$998,5,FALSE))," ",VLOOKUP((ROW(C469)-11),'List of tables'!$A$4:$G$998,5,FALSE))</f>
        <v>Local Government District</v>
      </c>
      <c r="D469" s="10" t="str">
        <f>IF(ISNA(VLOOKUP((ROW(D469)-11),'List of tables'!$A$4:$G$998,6,FALSE))," ",VLOOKUP((ROW(D469)-11),'List of tables'!$A$4:$G$998,6,FALSE))</f>
        <v>All households</v>
      </c>
      <c r="E469" s="59">
        <f>IF(ISNA(VLOOKUP((ROW(E469)-11),'List of tables'!$A$4:$G$998,7,FALSE))," ",VLOOKUP((ROW(E469)-11),'List of tables'!$A$4:$G$998,7,FALSE))</f>
        <v>43709</v>
      </c>
      <c r="F469" s="28" t="str">
        <f t="shared" si="7"/>
        <v>Download file (ODS, 101 KB)</v>
      </c>
      <c r="H469" s="12" t="str">
        <f>IF(ISNA(VLOOKUP((ROW(H469)-11),'List of tables'!$A$4:$I$998,9,FALSE))," ",VLOOKUP((ROW(H469)-11),'List of tables'!$A$4:$I$998,9,FALSE))</f>
        <v>https://datavis.nisra.gov.uk/census/2011/census-2011-commissioned-table-ct0466ni.ods</v>
      </c>
      <c r="I469" s="12" t="str">
        <f>IF(ISNA(VLOOKUP((ROW(I469)-11),'List of tables'!$A$4:$I$998,8,FALSE))," ",VLOOKUP((ROW(I469)-11),'List of tables'!$A$4:$I$998,8,FALSE))</f>
        <v>Download file (ODS, 101 KB)</v>
      </c>
    </row>
    <row r="470" spans="1:9" ht="31" customHeight="1">
      <c r="A470" s="31" t="str">
        <f>IF(ISNA(VLOOKUP((ROW(A470)-11),'List of tables'!$A$4:$G$998,2,FALSE))," ",VLOOKUP((ROW(A470)-11),'List of tables'!$A$4:$G$998,2,FALSE))</f>
        <v>CT0467NI</v>
      </c>
      <c r="B470" s="10" t="str">
        <f>IF(ISNA(VLOOKUP((ROW(B470)-11),'List of tables'!$A$4:$G$998,3,FALSE))," ",VLOOKUP((ROW(B470)-11),'List of tables'!$A$4:$G$998,3,FALSE))</f>
        <v>Household Composition By Long-Term Health Problems or Disabilities</v>
      </c>
      <c r="C470" s="10" t="str">
        <f>IF(ISNA(VLOOKUP((ROW(C470)-11),'List of tables'!$A$4:$G$998,5,FALSE))," ",VLOOKUP((ROW(C470)-11),'List of tables'!$A$4:$G$998,5,FALSE))</f>
        <v xml:space="preserve">Small Area
</v>
      </c>
      <c r="D470" s="10" t="str">
        <f>IF(ISNA(VLOOKUP((ROW(D470)-11),'List of tables'!$A$4:$G$998,6,FALSE))," ",VLOOKUP((ROW(D470)-11),'List of tables'!$A$4:$G$998,6,FALSE))</f>
        <v>All households</v>
      </c>
      <c r="E470" s="59">
        <f>IF(ISNA(VLOOKUP((ROW(E470)-11),'List of tables'!$A$4:$G$998,7,FALSE))," ",VLOOKUP((ROW(E470)-11),'List of tables'!$A$4:$G$998,7,FALSE))</f>
        <v>43709</v>
      </c>
      <c r="F470" s="28" t="str">
        <f t="shared" si="7"/>
        <v>Download file (ODS, 587 KB)</v>
      </c>
      <c r="H470" s="12" t="str">
        <f>IF(ISNA(VLOOKUP((ROW(H470)-11),'List of tables'!$A$4:$I$998,9,FALSE))," ",VLOOKUP((ROW(H470)-11),'List of tables'!$A$4:$I$998,9,FALSE))</f>
        <v>https://datavis.nisra.gov.uk/census/2011/census-2011-commissioned-table-ct0467ni.ods</v>
      </c>
      <c r="I470" s="12" t="str">
        <f>IF(ISNA(VLOOKUP((ROW(I470)-11),'List of tables'!$A$4:$I$998,8,FALSE))," ",VLOOKUP((ROW(I470)-11),'List of tables'!$A$4:$I$998,8,FALSE))</f>
        <v>Download file (ODS, 587 KB)</v>
      </c>
    </row>
    <row r="471" spans="1:9" ht="31" customHeight="1">
      <c r="A471" s="31" t="str">
        <f>IF(ISNA(VLOOKUP((ROW(A471)-11),'List of tables'!$A$4:$G$998,2,FALSE))," ",VLOOKUP((ROW(A471)-11),'List of tables'!$A$4:$G$998,2,FALSE))</f>
        <v>CT0468NI</v>
      </c>
      <c r="B471" s="10" t="str">
        <f>IF(ISNA(VLOOKUP((ROW(B471)-11),'List of tables'!$A$4:$G$998,3,FALSE))," ",VLOOKUP((ROW(B471)-11),'List of tables'!$A$4:$G$998,3,FALSE))</f>
        <v>Average Household Size By National Statistics Socio-Economic Group(NS-SeC)</v>
      </c>
      <c r="C471" s="10" t="str">
        <f>IF(ISNA(VLOOKUP((ROW(C471)-11),'List of tables'!$A$4:$G$998,5,FALSE))," ",VLOOKUP((ROW(C471)-11),'List of tables'!$A$4:$G$998,5,FALSE))</f>
        <v>Northern Ireland</v>
      </c>
      <c r="D471" s="10" t="str">
        <f>IF(ISNA(VLOOKUP((ROW(D471)-11),'List of tables'!$A$4:$G$998,6,FALSE))," ",VLOOKUP((ROW(D471)-11),'List of tables'!$A$4:$G$998,6,FALSE))</f>
        <v>All households</v>
      </c>
      <c r="E471" s="59">
        <f>IF(ISNA(VLOOKUP((ROW(E471)-11),'List of tables'!$A$4:$G$998,7,FALSE))," ",VLOOKUP((ROW(E471)-11),'List of tables'!$A$4:$G$998,7,FALSE))</f>
        <v>43739</v>
      </c>
      <c r="F471" s="28" t="str">
        <f t="shared" si="7"/>
        <v>Download file (ODS, 11 KB)</v>
      </c>
      <c r="H471" s="12" t="str">
        <f>IF(ISNA(VLOOKUP((ROW(H471)-11),'List of tables'!$A$4:$I$998,9,FALSE))," ",VLOOKUP((ROW(H471)-11),'List of tables'!$A$4:$I$998,9,FALSE))</f>
        <v>https://datavis.nisra.gov.uk/census/2011/census-2011-commissioned-table-ct0468ni.ods</v>
      </c>
      <c r="I471" s="12" t="str">
        <f>IF(ISNA(VLOOKUP((ROW(I471)-11),'List of tables'!$A$4:$I$998,8,FALSE))," ",VLOOKUP((ROW(I471)-11),'List of tables'!$A$4:$I$998,8,FALSE))</f>
        <v>Download file (ODS, 11 KB)</v>
      </c>
    </row>
    <row r="472" spans="1:9" ht="31" customHeight="1">
      <c r="A472" s="31" t="str">
        <f>IF(ISNA(VLOOKUP((ROW(A472)-11),'List of tables'!$A$4:$G$998,2,FALSE))," ",VLOOKUP((ROW(A472)-11),'List of tables'!$A$4:$G$998,2,FALSE))</f>
        <v>CT0469NI</v>
      </c>
      <c r="B472" s="10" t="str">
        <f>IF(ISNA(VLOOKUP((ROW(B472)-11),'List of tables'!$A$4:$G$998,3,FALSE))," ",VLOOKUP((ROW(B472)-11),'List of tables'!$A$4:$G$998,3,FALSE))</f>
        <v>Long-Term Health Problem Or Disability By Religion By Selected Age By Sex</v>
      </c>
      <c r="C472" s="10" t="str">
        <f>IF(ISNA(VLOOKUP((ROW(C472)-11),'List of tables'!$A$4:$G$998,5,FALSE))," ",VLOOKUP((ROW(C472)-11),'List of tables'!$A$4:$G$998,5,FALSE))</f>
        <v>Northern Ireland</v>
      </c>
      <c r="D472" s="10" t="str">
        <f>IF(ISNA(VLOOKUP((ROW(D472)-11),'List of tables'!$A$4:$G$998,6,FALSE))," ",VLOOKUP((ROW(D472)-11),'List of tables'!$A$4:$G$998,6,FALSE))</f>
        <v>All usual residents aged 10 to 17</v>
      </c>
      <c r="E472" s="59">
        <f>IF(ISNA(VLOOKUP((ROW(E472)-11),'List of tables'!$A$4:$G$998,7,FALSE))," ",VLOOKUP((ROW(E472)-11),'List of tables'!$A$4:$G$998,7,FALSE))</f>
        <v>43759</v>
      </c>
      <c r="F472" s="28" t="str">
        <f t="shared" si="7"/>
        <v>Download file (ODS, 13 KB)</v>
      </c>
      <c r="H472" s="12" t="str">
        <f>IF(ISNA(VLOOKUP((ROW(H472)-11),'List of tables'!$A$4:$I$998,9,FALSE))," ",VLOOKUP((ROW(H472)-11),'List of tables'!$A$4:$I$998,9,FALSE))</f>
        <v>https://datavis.nisra.gov.uk/census/2011/census-2011-commissioned-table-ct0469ni.ods</v>
      </c>
      <c r="I472" s="12" t="str">
        <f>IF(ISNA(VLOOKUP((ROW(I472)-11),'List of tables'!$A$4:$I$998,8,FALSE))," ",VLOOKUP((ROW(I472)-11),'List of tables'!$A$4:$I$998,8,FALSE))</f>
        <v>Download file (ODS, 13 KB)</v>
      </c>
    </row>
    <row r="473" spans="1:9" ht="31" customHeight="1">
      <c r="A473" s="31" t="str">
        <f>IF(ISNA(VLOOKUP((ROW(A473)-11),'List of tables'!$A$4:$G$998,2,FALSE))," ",VLOOKUP((ROW(A473)-11),'List of tables'!$A$4:$G$998,2,FALSE))</f>
        <v>CT0470NI</v>
      </c>
      <c r="B473" s="10" t="str">
        <f>IF(ISNA(VLOOKUP((ROW(B473)-11),'List of tables'!$A$4:$G$998,3,FALSE))," ",VLOOKUP((ROW(B473)-11),'List of tables'!$A$4:$G$998,3,FALSE))</f>
        <v>Provision of Unpaid Care by Single Year of Age by Sex</v>
      </c>
      <c r="C473" s="10" t="str">
        <f>IF(ISNA(VLOOKUP((ROW(C473)-11),'List of tables'!$A$4:$G$998,5,FALSE))," ",VLOOKUP((ROW(C473)-11),'List of tables'!$A$4:$G$998,5,FALSE))</f>
        <v>Northern Ireland</v>
      </c>
      <c r="D473" s="10" t="str">
        <f>IF(ISNA(VLOOKUP((ROW(D473)-11),'List of tables'!$A$4:$G$998,6,FALSE))," ",VLOOKUP((ROW(D473)-11),'List of tables'!$A$4:$G$998,6,FALSE))</f>
        <v>All usual residents aged 16 and over</v>
      </c>
      <c r="E473" s="59">
        <f>IF(ISNA(VLOOKUP((ROW(E473)-11),'List of tables'!$A$4:$G$998,7,FALSE))," ",VLOOKUP((ROW(E473)-11),'List of tables'!$A$4:$G$998,7,FALSE))</f>
        <v>44147</v>
      </c>
      <c r="F473" s="28" t="str">
        <f t="shared" si="7"/>
        <v>Download file (ODS, 37 KB)</v>
      </c>
      <c r="H473" s="12" t="str">
        <f>IF(ISNA(VLOOKUP((ROW(H473)-11),'List of tables'!$A$4:$I$998,9,FALSE))," ",VLOOKUP((ROW(H473)-11),'List of tables'!$A$4:$I$998,9,FALSE))</f>
        <v>https://datavis.nisra.gov.uk/census/2011/census-2011-commissioned-table-ct0470ni.ods</v>
      </c>
      <c r="I473" s="12" t="str">
        <f>IF(ISNA(VLOOKUP((ROW(I473)-11),'List of tables'!$A$4:$I$998,8,FALSE))," ",VLOOKUP((ROW(I473)-11),'List of tables'!$A$4:$I$998,8,FALSE))</f>
        <v>Download file (ODS, 37 KB)</v>
      </c>
    </row>
    <row r="474" spans="1:9" ht="31" customHeight="1">
      <c r="A474" s="31" t="str">
        <f>IF(ISNA(VLOOKUP((ROW(A474)-11),'List of tables'!$A$4:$G$998,2,FALSE))," ",VLOOKUP((ROW(A474)-11),'List of tables'!$A$4:$G$998,2,FALSE))</f>
        <v>CT0471NI</v>
      </c>
      <c r="B474" s="10" t="str">
        <f>IF(ISNA(VLOOKUP((ROW(B474)-11),'List of tables'!$A$4:$G$998,3,FALSE))," ",VLOOKUP((ROW(B474)-11),'List of tables'!$A$4:$G$998,3,FALSE))</f>
        <v>Selected Religion by Country of Birth</v>
      </c>
      <c r="C474" s="10" t="str">
        <f>IF(ISNA(VLOOKUP((ROW(C474)-11),'List of tables'!$A$4:$G$998,5,FALSE))," ",VLOOKUP((ROW(C474)-11),'List of tables'!$A$4:$G$998,5,FALSE))</f>
        <v>Local Government District (2014)</v>
      </c>
      <c r="D474" s="10" t="str">
        <f>IF(ISNA(VLOOKUP((ROW(D474)-11),'List of tables'!$A$4:$G$998,6,FALSE))," ",VLOOKUP((ROW(D474)-11),'List of tables'!$A$4:$G$998,6,FALSE))</f>
        <v>All usual residents who identify their religion as Muslim (Islam)</v>
      </c>
      <c r="E474" s="59">
        <f>IF(ISNA(VLOOKUP((ROW(E474)-11),'List of tables'!$A$4:$G$998,7,FALSE))," ",VLOOKUP((ROW(E474)-11),'List of tables'!$A$4:$G$998,7,FALSE))</f>
        <v>44147</v>
      </c>
      <c r="F474" s="28" t="str">
        <f t="shared" si="7"/>
        <v>Download file (ODS, 11 KB)</v>
      </c>
      <c r="H474" s="12" t="str">
        <f>IF(ISNA(VLOOKUP((ROW(H474)-11),'List of tables'!$A$4:$I$998,9,FALSE))," ",VLOOKUP((ROW(H474)-11),'List of tables'!$A$4:$I$998,9,FALSE))</f>
        <v>https://datavis.nisra.gov.uk/census/2011/census-2011-commissioned-table-ct0471ni.ods</v>
      </c>
      <c r="I474" s="12" t="str">
        <f>IF(ISNA(VLOOKUP((ROW(I474)-11),'List of tables'!$A$4:$I$998,8,FALSE))," ",VLOOKUP((ROW(I474)-11),'List of tables'!$A$4:$I$998,8,FALSE))</f>
        <v>Download file (ODS, 11 KB)</v>
      </c>
    </row>
    <row r="475" spans="1:9" ht="31" customHeight="1">
      <c r="A475" s="31" t="str">
        <f>IF(ISNA(VLOOKUP((ROW(A475)-11),'List of tables'!$A$4:$G$998,2,FALSE))," ",VLOOKUP((ROW(A475)-11),'List of tables'!$A$4:$G$998,2,FALSE))</f>
        <v>CT0473NI</v>
      </c>
      <c r="B475" s="10" t="str">
        <f>IF(ISNA(VLOOKUP((ROW(B475)-11),'List of tables'!$A$4:$G$998,3,FALSE))," ",VLOOKUP((ROW(B475)-11),'List of tables'!$A$4:$G$998,3,FALSE))</f>
        <v>Employment Status of Parents of Dependent Children by Ethnicity by Age by Sex</v>
      </c>
      <c r="C475" s="10" t="str">
        <f>IF(ISNA(VLOOKUP((ROW(C475)-11),'List of tables'!$A$4:$G$998,5,FALSE))," ",VLOOKUP((ROW(C475)-11),'List of tables'!$A$4:$G$998,5,FALSE))</f>
        <v>Northern Ireland</v>
      </c>
      <c r="D475" s="10" t="str">
        <f>IF(ISNA(VLOOKUP((ROW(D475)-11),'List of tables'!$A$4:$G$998,6,FALSE))," ",VLOOKUP((ROW(D475)-11),'List of tables'!$A$4:$G$998,6,FALSE))</f>
        <v>All usual residents in households with dependent children</v>
      </c>
      <c r="E475" s="59">
        <f>IF(ISNA(VLOOKUP((ROW(E475)-11),'List of tables'!$A$4:$G$998,7,FALSE))," ",VLOOKUP((ROW(E475)-11),'List of tables'!$A$4:$G$998,7,FALSE))</f>
        <v>44147</v>
      </c>
      <c r="F475" s="28" t="str">
        <f t="shared" si="7"/>
        <v>Download file (ODS, 18 KB)</v>
      </c>
      <c r="H475" s="12" t="str">
        <f>IF(ISNA(VLOOKUP((ROW(H475)-11),'List of tables'!$A$4:$I$998,9,FALSE))," ",VLOOKUP((ROW(H475)-11),'List of tables'!$A$4:$I$998,9,FALSE))</f>
        <v>https://datavis.nisra.gov.uk/census/2011/census-2011-commissioned-table-ct0473ni.ods</v>
      </c>
      <c r="I475" s="12" t="str">
        <f>IF(ISNA(VLOOKUP((ROW(I475)-11),'List of tables'!$A$4:$I$998,8,FALSE))," ",VLOOKUP((ROW(I475)-11),'List of tables'!$A$4:$I$998,8,FALSE))</f>
        <v>Download file (ODS, 18 KB)</v>
      </c>
    </row>
    <row r="476" spans="1:9" ht="31" customHeight="1">
      <c r="A476" s="31" t="str">
        <f>IF(ISNA(VLOOKUP((ROW(A476)-11),'List of tables'!$A$4:$G$998,2,FALSE))," ",VLOOKUP((ROW(A476)-11),'List of tables'!$A$4:$G$998,2,FALSE))</f>
        <v>CT0474NI</v>
      </c>
      <c r="B476" s="10" t="str">
        <f>IF(ISNA(VLOOKUP((ROW(B476)-11),'List of tables'!$A$4:$G$998,3,FALSE))," ",VLOOKUP((ROW(B476)-11),'List of tables'!$A$4:$G$998,3,FALSE))</f>
        <v>Highest Level of Qualification of Parents of Dependent Children by Age</v>
      </c>
      <c r="C476" s="10" t="str">
        <f>IF(ISNA(VLOOKUP((ROW(C476)-11),'List of tables'!$A$4:$G$998,5,FALSE))," ",VLOOKUP((ROW(C476)-11),'List of tables'!$A$4:$G$998,5,FALSE))</f>
        <v>Super Output Area</v>
      </c>
      <c r="D476" s="10" t="str">
        <f>IF(ISNA(VLOOKUP((ROW(D476)-11),'List of tables'!$A$4:$G$998,6,FALSE))," ",VLOOKUP((ROW(D476)-11),'List of tables'!$A$4:$G$998,6,FALSE))</f>
        <v>All usual resident parents in households with dependent children</v>
      </c>
      <c r="E476" s="59">
        <f>IF(ISNA(VLOOKUP((ROW(E476)-11),'List of tables'!$A$4:$G$998,7,FALSE))," ",VLOOKUP((ROW(E476)-11),'List of tables'!$A$4:$G$998,7,FALSE))</f>
        <v>44147</v>
      </c>
      <c r="F476" s="28" t="str">
        <f t="shared" si="7"/>
        <v>Download file (ODS, 240 KB)</v>
      </c>
      <c r="H476" s="12" t="str">
        <f>IF(ISNA(VLOOKUP((ROW(H476)-11),'List of tables'!$A$4:$I$998,9,FALSE))," ",VLOOKUP((ROW(H476)-11),'List of tables'!$A$4:$I$998,9,FALSE))</f>
        <v>https://datavis.nisra.gov.uk/census/2011/census-2011-commissioned-table-ct0474ni.ods</v>
      </c>
      <c r="I476" s="12" t="str">
        <f>IF(ISNA(VLOOKUP((ROW(I476)-11),'List of tables'!$A$4:$I$998,8,FALSE))," ",VLOOKUP((ROW(I476)-11),'List of tables'!$A$4:$I$998,8,FALSE))</f>
        <v>Download file (ODS, 240 KB)</v>
      </c>
    </row>
    <row r="477" spans="1:9" ht="31" customHeight="1">
      <c r="A477" s="31" t="str">
        <f>IF(ISNA(VLOOKUP((ROW(A477)-11),'List of tables'!$A$4:$G$998,2,FALSE))," ",VLOOKUP((ROW(A477)-11),'List of tables'!$A$4:$G$998,2,FALSE))</f>
        <v>CT0475NI</v>
      </c>
      <c r="B477" s="10" t="str">
        <f>IF(ISNA(VLOOKUP((ROW(B477)-11),'List of tables'!$A$4:$G$998,3,FALSE))," ",VLOOKUP((ROW(B477)-11),'List of tables'!$A$4:$G$998,3,FALSE))</f>
        <v>Household Composition by Selected Occupation by Age</v>
      </c>
      <c r="C477" s="10" t="str">
        <f>IF(ISNA(VLOOKUP((ROW(C477)-11),'List of tables'!$A$4:$G$998,5,FALSE))," ",VLOOKUP((ROW(C477)-11),'List of tables'!$A$4:$G$998,5,FALSE))</f>
        <v>Local Government District</v>
      </c>
      <c r="D477" s="10" t="str">
        <f>IF(ISNA(VLOOKUP((ROW(D477)-11),'List of tables'!$A$4:$G$998,6,FALSE))," ",VLOOKUP((ROW(D477)-11),'List of tables'!$A$4:$G$998,6,FALSE))</f>
        <v>All usual residents aged 16 to 74 working within agriculture (Farmers or Farm Workers) where work address is not their home address</v>
      </c>
      <c r="E477" s="59">
        <f>IF(ISNA(VLOOKUP((ROW(E477)-11),'List of tables'!$A$4:$G$998,7,FALSE))," ",VLOOKUP((ROW(E477)-11),'List of tables'!$A$4:$G$998,7,FALSE))</f>
        <v>44147</v>
      </c>
      <c r="F477" s="28" t="str">
        <f t="shared" si="7"/>
        <v>Download file (ODS, 19 KB)</v>
      </c>
      <c r="H477" s="12" t="str">
        <f>IF(ISNA(VLOOKUP((ROW(H477)-11),'List of tables'!$A$4:$I$998,9,FALSE))," ",VLOOKUP((ROW(H477)-11),'List of tables'!$A$4:$I$998,9,FALSE))</f>
        <v>https://datavis.nisra.gov.uk/census/2011/census-2011-commissioned-table-ct0475ni.ods</v>
      </c>
      <c r="I477" s="12" t="str">
        <f>IF(ISNA(VLOOKUP((ROW(I477)-11),'List of tables'!$A$4:$I$998,8,FALSE))," ",VLOOKUP((ROW(I477)-11),'List of tables'!$A$4:$I$998,8,FALSE))</f>
        <v>Download file (ODS, 19 KB)</v>
      </c>
    </row>
    <row r="478" spans="1:9" ht="31" customHeight="1">
      <c r="A478" s="31" t="str">
        <f>IF(ISNA(VLOOKUP((ROW(A478)-11),'List of tables'!$A$4:$G$998,2,FALSE))," ",VLOOKUP((ROW(A478)-11),'List of tables'!$A$4:$G$998,2,FALSE))</f>
        <v>CT0476NI</v>
      </c>
      <c r="B478" s="10" t="str">
        <f>IF(ISNA(VLOOKUP((ROW(B478)-11),'List of tables'!$A$4:$G$998,3,FALSE))," ",VLOOKUP((ROW(B478)-11),'List of tables'!$A$4:$G$998,3,FALSE))</f>
        <v>General Health of Usual Residents</v>
      </c>
      <c r="C478" s="10" t="str">
        <f>IF(ISNA(VLOOKUP((ROW(C478)-11),'List of tables'!$A$4:$G$998,5,FALSE))," ",VLOOKUP((ROW(C478)-11),'List of tables'!$A$4:$G$998,5,FALSE))</f>
        <v>Health and Social Care Trust</v>
      </c>
      <c r="D478" s="10" t="str">
        <f>IF(ISNA(VLOOKUP((ROW(D478)-11),'List of tables'!$A$4:$G$998,6,FALSE))," ",VLOOKUP((ROW(D478)-11),'List of tables'!$A$4:$G$998,6,FALSE))</f>
        <v>All usual residents aged 16 to 64</v>
      </c>
      <c r="E478" s="59">
        <f>IF(ISNA(VLOOKUP((ROW(E478)-11),'List of tables'!$A$4:$G$998,7,FALSE))," ",VLOOKUP((ROW(E478)-11),'List of tables'!$A$4:$G$998,7,FALSE))</f>
        <v>44358</v>
      </c>
      <c r="F478" s="28" t="str">
        <f t="shared" si="7"/>
        <v>Download file (ODS, 12 KB)</v>
      </c>
      <c r="H478" s="12" t="str">
        <f>IF(ISNA(VLOOKUP((ROW(H478)-11),'List of tables'!$A$4:$I$998,9,FALSE))," ",VLOOKUP((ROW(H478)-11),'List of tables'!$A$4:$I$998,9,FALSE))</f>
        <v>https://datavis.nisra.gov.uk/census/2011/census-2011-commissioned-table-ct0476ni.ods</v>
      </c>
      <c r="I478" s="12" t="str">
        <f>IF(ISNA(VLOOKUP((ROW(I478)-11),'List of tables'!$A$4:$I$998,8,FALSE))," ",VLOOKUP((ROW(I478)-11),'List of tables'!$A$4:$I$998,8,FALSE))</f>
        <v>Download file (ODS, 12 KB)</v>
      </c>
    </row>
    <row r="479" spans="1:9" ht="31" customHeight="1">
      <c r="A479" s="31" t="str">
        <f>IF(ISNA(VLOOKUP((ROW(A479)-11),'List of tables'!$A$4:$G$998,2,FALSE))," ",VLOOKUP((ROW(A479)-11),'List of tables'!$A$4:$G$998,2,FALSE))</f>
        <v>CT0477NI</v>
      </c>
      <c r="B479" s="10" t="str">
        <f>IF(ISNA(VLOOKUP((ROW(B479)-11),'List of tables'!$A$4:$G$998,3,FALSE))," ",VLOOKUP((ROW(B479)-11),'List of tables'!$A$4:$G$998,3,FALSE))</f>
        <v>Long-Term Health Problem or Disability</v>
      </c>
      <c r="C479" s="10" t="str">
        <f>IF(ISNA(VLOOKUP((ROW(C479)-11),'List of tables'!$A$4:$G$998,5,FALSE))," ",VLOOKUP((ROW(C479)-11),'List of tables'!$A$4:$G$998,5,FALSE))</f>
        <v>Health and Social Care Trust</v>
      </c>
      <c r="D479" s="10" t="str">
        <f>IF(ISNA(VLOOKUP((ROW(D479)-11),'List of tables'!$A$4:$G$998,6,FALSE))," ",VLOOKUP((ROW(D479)-11),'List of tables'!$A$4:$G$998,6,FALSE))</f>
        <v>All usual residents aged 16 to 64</v>
      </c>
      <c r="E479" s="59">
        <f>IF(ISNA(VLOOKUP((ROW(E479)-11),'List of tables'!$A$4:$G$998,7,FALSE))," ",VLOOKUP((ROW(E479)-11),'List of tables'!$A$4:$G$998,7,FALSE))</f>
        <v>44358</v>
      </c>
      <c r="F479" s="28" t="str">
        <f t="shared" si="7"/>
        <v>Download file (ODS, 11 KB)</v>
      </c>
      <c r="H479" s="12" t="str">
        <f>IF(ISNA(VLOOKUP((ROW(H479)-11),'List of tables'!$A$4:$I$998,9,FALSE))," ",VLOOKUP((ROW(H479)-11),'List of tables'!$A$4:$I$998,9,FALSE))</f>
        <v>https://datavis.nisra.gov.uk/census/2011/census-2011-commissioned-table-ct0477ni.ods</v>
      </c>
      <c r="I479" s="12" t="str">
        <f>IF(ISNA(VLOOKUP((ROW(I479)-11),'List of tables'!$A$4:$I$998,8,FALSE))," ",VLOOKUP((ROW(I479)-11),'List of tables'!$A$4:$I$998,8,FALSE))</f>
        <v>Download file (ODS, 11 KB)</v>
      </c>
    </row>
    <row r="480" spans="1:9" ht="31" customHeight="1">
      <c r="A480" s="31" t="str">
        <f>IF(ISNA(VLOOKUP((ROW(A480)-11),'List of tables'!$A$4:$G$998,2,FALSE))," ",VLOOKUP((ROW(A480)-11),'List of tables'!$A$4:$G$998,2,FALSE))</f>
        <v>CT0478NI</v>
      </c>
      <c r="B480" s="10" t="str">
        <f>IF(ISNA(VLOOKUP((ROW(B480)-11),'List of tables'!$A$4:$G$998,3,FALSE))," ",VLOOKUP((ROW(B480)-11),'List of tables'!$A$4:$G$998,3,FALSE))</f>
        <v>Qualifications and Students</v>
      </c>
      <c r="C480" s="10" t="str">
        <f>IF(ISNA(VLOOKUP((ROW(C480)-11),'List of tables'!$A$4:$G$998,5,FALSE))," ",VLOOKUP((ROW(C480)-11),'List of tables'!$A$4:$G$998,5,FALSE))</f>
        <v>Health and Social Care Trust</v>
      </c>
      <c r="D480" s="10" t="str">
        <f>IF(ISNA(VLOOKUP((ROW(D480)-11),'List of tables'!$A$4:$G$998,6,FALSE))," ",VLOOKUP((ROW(D480)-11),'List of tables'!$A$4:$G$998,6,FALSE))</f>
        <v>All usual residents aged 16 to 64</v>
      </c>
      <c r="E480" s="59">
        <f>IF(ISNA(VLOOKUP((ROW(E480)-11),'List of tables'!$A$4:$G$998,7,FALSE))," ",VLOOKUP((ROW(E480)-11),'List of tables'!$A$4:$G$998,7,FALSE))</f>
        <v>44358</v>
      </c>
      <c r="F480" s="28" t="str">
        <f t="shared" si="7"/>
        <v>Download file (ODS, 13 KB)</v>
      </c>
      <c r="H480" s="12" t="str">
        <f>IF(ISNA(VLOOKUP((ROW(H480)-11),'List of tables'!$A$4:$I$998,9,FALSE))," ",VLOOKUP((ROW(H480)-11),'List of tables'!$A$4:$I$998,9,FALSE))</f>
        <v>https://datavis.nisra.gov.uk/census/2011/census-2011-commissioned-table-ct0478ni.ods</v>
      </c>
      <c r="I480" s="12" t="str">
        <f>IF(ISNA(VLOOKUP((ROW(I480)-11),'List of tables'!$A$4:$I$998,8,FALSE))," ",VLOOKUP((ROW(I480)-11),'List of tables'!$A$4:$I$998,8,FALSE))</f>
        <v>Download file (ODS, 13 KB)</v>
      </c>
    </row>
    <row r="481" spans="1:9" ht="31" customHeight="1">
      <c r="A481" s="31" t="str">
        <f>IF(ISNA(VLOOKUP((ROW(A481)-11),'List of tables'!$A$4:$G$998,2,FALSE))," ",VLOOKUP((ROW(A481)-11),'List of tables'!$A$4:$G$998,2,FALSE))</f>
        <v>CT0479NI</v>
      </c>
      <c r="B481" s="10" t="str">
        <f>IF(ISNA(VLOOKUP((ROW(B481)-11),'List of tables'!$A$4:$G$998,3,FALSE))," ",VLOOKUP((ROW(B481)-11),'List of tables'!$A$4:$G$998,3,FALSE))</f>
        <v>Ethnic Group</v>
      </c>
      <c r="C481" s="10" t="str">
        <f>IF(ISNA(VLOOKUP((ROW(C481)-11),'List of tables'!$A$4:$G$998,5,FALSE))," ",VLOOKUP((ROW(C481)-11),'List of tables'!$A$4:$G$998,5,FALSE))</f>
        <v>Health and Social Care Trust</v>
      </c>
      <c r="D481" s="10" t="str">
        <f>IF(ISNA(VLOOKUP((ROW(D481)-11),'List of tables'!$A$4:$G$998,6,FALSE))," ",VLOOKUP((ROW(D481)-11),'List of tables'!$A$4:$G$998,6,FALSE))</f>
        <v>All usual residents aged 16 to 64</v>
      </c>
      <c r="E481" s="59">
        <f>IF(ISNA(VLOOKUP((ROW(E481)-11),'List of tables'!$A$4:$G$998,7,FALSE))," ",VLOOKUP((ROW(E481)-11),'List of tables'!$A$4:$G$998,7,FALSE))</f>
        <v>44358</v>
      </c>
      <c r="F481" s="28" t="str">
        <f t="shared" si="7"/>
        <v>Download file (ODS, 12 KB)</v>
      </c>
      <c r="H481" s="12" t="str">
        <f>IF(ISNA(VLOOKUP((ROW(H481)-11),'List of tables'!$A$4:$I$998,9,FALSE))," ",VLOOKUP((ROW(H481)-11),'List of tables'!$A$4:$I$998,9,FALSE))</f>
        <v>https://datavis.nisra.gov.uk/census/2011/census-2011-commissioned-table-ct0479ni.ods</v>
      </c>
      <c r="I481" s="12" t="str">
        <f>IF(ISNA(VLOOKUP((ROW(I481)-11),'List of tables'!$A$4:$I$998,8,FALSE))," ",VLOOKUP((ROW(I481)-11),'List of tables'!$A$4:$I$998,8,FALSE))</f>
        <v>Download file (ODS, 12 KB)</v>
      </c>
    </row>
    <row r="482" spans="1:9" ht="31" customHeight="1">
      <c r="A482" s="31" t="str">
        <f>IF(ISNA(VLOOKUP((ROW(A482)-11),'List of tables'!$A$4:$G$998,2,FALSE))," ",VLOOKUP((ROW(A482)-11),'List of tables'!$A$4:$G$998,2,FALSE))</f>
        <v>CT0480NI</v>
      </c>
      <c r="B482" s="10" t="str">
        <f>IF(ISNA(VLOOKUP((ROW(B482)-11),'List of tables'!$A$4:$G$998,3,FALSE))," ",VLOOKUP((ROW(B482)-11),'List of tables'!$A$4:$G$998,3,FALSE))</f>
        <v>Economic activity</v>
      </c>
      <c r="C482" s="10" t="str">
        <f>IF(ISNA(VLOOKUP((ROW(C482)-11),'List of tables'!$A$4:$G$998,5,FALSE))," ",VLOOKUP((ROW(C482)-11),'List of tables'!$A$4:$G$998,5,FALSE))</f>
        <v>Health and Social Care Trust</v>
      </c>
      <c r="D482" s="10" t="str">
        <f>IF(ISNA(VLOOKUP((ROW(D482)-11),'List of tables'!$A$4:$G$998,6,FALSE))," ",VLOOKUP((ROW(D482)-11),'List of tables'!$A$4:$G$998,6,FALSE))</f>
        <v>All usual residents aged 16 to 64</v>
      </c>
      <c r="E482" s="59">
        <f>IF(ISNA(VLOOKUP((ROW(E482)-11),'List of tables'!$A$4:$G$998,7,FALSE))," ",VLOOKUP((ROW(E482)-11),'List of tables'!$A$4:$G$998,7,FALSE))</f>
        <v>44358</v>
      </c>
      <c r="F482" s="28" t="str">
        <f t="shared" si="7"/>
        <v>Download file (ODS, 13 KB)</v>
      </c>
      <c r="H482" s="12" t="str">
        <f>IF(ISNA(VLOOKUP((ROW(H482)-11),'List of tables'!$A$4:$I$998,9,FALSE))," ",VLOOKUP((ROW(H482)-11),'List of tables'!$A$4:$I$998,9,FALSE))</f>
        <v>https://datavis.nisra.gov.uk/census/2011/census-2011-commissioned-table-ct0480ni.ods</v>
      </c>
      <c r="I482" s="12" t="str">
        <f>IF(ISNA(VLOOKUP((ROW(I482)-11),'List of tables'!$A$4:$I$998,8,FALSE))," ",VLOOKUP((ROW(I482)-11),'List of tables'!$A$4:$I$998,8,FALSE))</f>
        <v>Download file (ODS, 13 KB)</v>
      </c>
    </row>
    <row r="483" spans="1:9" ht="31" customHeight="1">
      <c r="A483" s="31" t="str">
        <f>IF(ISNA(VLOOKUP((ROW(A483)-11),'List of tables'!$A$4:$G$998,2,FALSE))," ",VLOOKUP((ROW(A483)-11),'List of tables'!$A$4:$G$998,2,FALSE))</f>
        <v>CT0481NI</v>
      </c>
      <c r="B483" s="10" t="str">
        <f>IF(ISNA(VLOOKUP((ROW(B483)-11),'List of tables'!$A$4:$G$998,3,FALSE))," ",VLOOKUP((ROW(B483)-11),'List of tables'!$A$4:$G$998,3,FALSE))</f>
        <v>Selected occupation</v>
      </c>
      <c r="C483" s="10" t="str">
        <f>IF(ISNA(VLOOKUP((ROW(C483)-11),'List of tables'!$A$4:$G$998,5,FALSE))," ",VLOOKUP((ROW(C483)-11),'List of tables'!$A$4:$G$998,5,FALSE))</f>
        <v>Health and Social Care Trust</v>
      </c>
      <c r="D483" s="10" t="str">
        <f>IF(ISNA(VLOOKUP((ROW(D483)-11),'List of tables'!$A$4:$G$998,6,FALSE))," ",VLOOKUP((ROW(D483)-11),'List of tables'!$A$4:$G$998,6,FALSE))</f>
        <v>All usual residents aged 16 to 64</v>
      </c>
      <c r="E483" s="59">
        <f>IF(ISNA(VLOOKUP((ROW(E483)-11),'List of tables'!$A$4:$G$998,7,FALSE))," ",VLOOKUP((ROW(E483)-11),'List of tables'!$A$4:$G$998,7,FALSE))</f>
        <v>44358</v>
      </c>
      <c r="F483" s="28" t="str">
        <f t="shared" si="7"/>
        <v>Download file (ODS, 12 KB)</v>
      </c>
      <c r="H483" s="12" t="str">
        <f>IF(ISNA(VLOOKUP((ROW(H483)-11),'List of tables'!$A$4:$I$998,9,FALSE))," ",VLOOKUP((ROW(H483)-11),'List of tables'!$A$4:$I$998,9,FALSE))</f>
        <v>https://datavis.nisra.gov.uk/census/2011/census-2011-commissioned-table-ct0481ni.ods</v>
      </c>
      <c r="I483" s="12" t="str">
        <f>IF(ISNA(VLOOKUP((ROW(I483)-11),'List of tables'!$A$4:$I$998,8,FALSE))," ",VLOOKUP((ROW(I483)-11),'List of tables'!$A$4:$I$998,8,FALSE))</f>
        <v>Download file (ODS, 12 KB)</v>
      </c>
    </row>
    <row r="484" spans="1:9" ht="31" customHeight="1">
      <c r="A484" s="31" t="str">
        <f>IF(ISNA(VLOOKUP((ROW(A484)-11),'List of tables'!$A$4:$G$998,2,FALSE))," ",VLOOKUP((ROW(A484)-11),'List of tables'!$A$4:$G$998,2,FALSE))</f>
        <v>CT0482NI</v>
      </c>
      <c r="B484" s="10" t="str">
        <f>IF(ISNA(VLOOKUP((ROW(B484)-11),'List of tables'!$A$4:$G$998,3,FALSE))," ",VLOOKUP((ROW(B484)-11),'List of tables'!$A$4:$G$998,3,FALSE))</f>
        <v>Industry of employment</v>
      </c>
      <c r="C484" s="10" t="str">
        <f>IF(ISNA(VLOOKUP((ROW(C484)-11),'List of tables'!$A$4:$G$998,5,FALSE))," ",VLOOKUP((ROW(C484)-11),'List of tables'!$A$4:$G$998,5,FALSE))</f>
        <v>Health and Social Care Trust</v>
      </c>
      <c r="D484" s="10" t="str">
        <f>IF(ISNA(VLOOKUP((ROW(D484)-11),'List of tables'!$A$4:$G$998,6,FALSE))," ",VLOOKUP((ROW(D484)-11),'List of tables'!$A$4:$G$998,6,FALSE))</f>
        <v>All usual residents aged 16 to 64</v>
      </c>
      <c r="E484" s="59">
        <f>IF(ISNA(VLOOKUP((ROW(E484)-11),'List of tables'!$A$4:$G$998,7,FALSE))," ",VLOOKUP((ROW(E484)-11),'List of tables'!$A$4:$G$998,7,FALSE))</f>
        <v>44358</v>
      </c>
      <c r="F484" s="28" t="str">
        <f t="shared" si="7"/>
        <v>Download file (ODS, 13 KB)</v>
      </c>
      <c r="H484" s="12" t="str">
        <f>IF(ISNA(VLOOKUP((ROW(H484)-11),'List of tables'!$A$4:$I$998,9,FALSE))," ",VLOOKUP((ROW(H484)-11),'List of tables'!$A$4:$I$998,9,FALSE))</f>
        <v>https://datavis.nisra.gov.uk/census/2011/census-2011-commissioned-table-ct0482ni.ods</v>
      </c>
      <c r="I484" s="12" t="str">
        <f>IF(ISNA(VLOOKUP((ROW(I484)-11),'List of tables'!$A$4:$I$998,8,FALSE))," ",VLOOKUP((ROW(I484)-11),'List of tables'!$A$4:$I$998,8,FALSE))</f>
        <v>Download file (ODS, 13 KB)</v>
      </c>
    </row>
    <row r="485" spans="1:9" ht="31" customHeight="1">
      <c r="A485" s="31" t="str">
        <f>IF(ISNA(VLOOKUP((ROW(A485)-11),'List of tables'!$A$4:$G$998,2,FALSE))," ",VLOOKUP((ROW(A485)-11),'List of tables'!$A$4:$G$998,2,FALSE))</f>
        <v>CT0483NI</v>
      </c>
      <c r="B485" s="10" t="str">
        <f>IF(ISNA(VLOOKUP((ROW(B485)-11),'List of tables'!$A$4:$G$998,3,FALSE))," ",VLOOKUP((ROW(B485)-11),'List of tables'!$A$4:$G$998,3,FALSE))</f>
        <v>National Identity (Classification 1)</v>
      </c>
      <c r="C485" s="10" t="str">
        <f>IF(ISNA(VLOOKUP((ROW(C485)-11),'List of tables'!$A$4:$G$998,5,FALSE))," ",VLOOKUP((ROW(C485)-11),'List of tables'!$A$4:$G$998,5,FALSE))</f>
        <v>Health and Social Care Trust</v>
      </c>
      <c r="D485" s="10" t="str">
        <f>IF(ISNA(VLOOKUP((ROW(D485)-11),'List of tables'!$A$4:$G$998,6,FALSE))," ",VLOOKUP((ROW(D485)-11),'List of tables'!$A$4:$G$998,6,FALSE))</f>
        <v>All usual residents aged 16 to 64</v>
      </c>
      <c r="E485" s="59">
        <f>IF(ISNA(VLOOKUP((ROW(E485)-11),'List of tables'!$A$4:$G$998,7,FALSE))," ",VLOOKUP((ROW(E485)-11),'List of tables'!$A$4:$G$998,7,FALSE))</f>
        <v>44358</v>
      </c>
      <c r="F485" s="28" t="str">
        <f t="shared" si="7"/>
        <v>Download file (ODS, 12 KB)</v>
      </c>
      <c r="H485" s="12" t="str">
        <f>IF(ISNA(VLOOKUP((ROW(H485)-11),'List of tables'!$A$4:$I$998,9,FALSE))," ",VLOOKUP((ROW(H485)-11),'List of tables'!$A$4:$I$998,9,FALSE))</f>
        <v>https://datavis.nisra.gov.uk/census/2011/census-2011-commissioned-table-ct0483ni.ods</v>
      </c>
      <c r="I485" s="12" t="str">
        <f>IF(ISNA(VLOOKUP((ROW(I485)-11),'List of tables'!$A$4:$I$998,8,FALSE))," ",VLOOKUP((ROW(I485)-11),'List of tables'!$A$4:$I$998,8,FALSE))</f>
        <v>Download file (ODS, 12 KB)</v>
      </c>
    </row>
    <row r="486" spans="1:9" ht="31" customHeight="1">
      <c r="A486" s="31" t="str">
        <f>IF(ISNA(VLOOKUP((ROW(A486)-11),'List of tables'!$A$4:$G$998,2,FALSE))," ",VLOOKUP((ROW(A486)-11),'List of tables'!$A$4:$G$998,2,FALSE))</f>
        <v>CT0484NI</v>
      </c>
      <c r="B486" s="10" t="str">
        <f>IF(ISNA(VLOOKUP((ROW(B486)-11),'List of tables'!$A$4:$G$998,3,FALSE))," ",VLOOKUP((ROW(B486)-11),'List of tables'!$A$4:$G$998,3,FALSE))</f>
        <v>National Identity (Classification 2)</v>
      </c>
      <c r="C486" s="10" t="str">
        <f>IF(ISNA(VLOOKUP((ROW(C486)-11),'List of tables'!$A$4:$G$998,5,FALSE))," ",VLOOKUP((ROW(C486)-11),'List of tables'!$A$4:$G$998,5,FALSE))</f>
        <v>Health and Social Care Trust</v>
      </c>
      <c r="D486" s="10" t="str">
        <f>IF(ISNA(VLOOKUP((ROW(D486)-11),'List of tables'!$A$4:$G$998,6,FALSE))," ",VLOOKUP((ROW(D486)-11),'List of tables'!$A$4:$G$998,6,FALSE))</f>
        <v>All usual residents aged 16 to 64</v>
      </c>
      <c r="E486" s="59">
        <f>IF(ISNA(VLOOKUP((ROW(E486)-11),'List of tables'!$A$4:$G$998,7,FALSE))," ",VLOOKUP((ROW(E486)-11),'List of tables'!$A$4:$G$998,7,FALSE))</f>
        <v>44358</v>
      </c>
      <c r="F486" s="28" t="str">
        <f t="shared" si="7"/>
        <v>Download file (ODS, 12 KB)</v>
      </c>
      <c r="H486" s="12" t="str">
        <f>IF(ISNA(VLOOKUP((ROW(H486)-11),'List of tables'!$A$4:$I$998,9,FALSE))," ",VLOOKUP((ROW(H486)-11),'List of tables'!$A$4:$I$998,9,FALSE))</f>
        <v>https://datavis.nisra.gov.uk/census/2011/census-2011-commissioned-table-ct0484ni.ods</v>
      </c>
      <c r="I486" s="12" t="str">
        <f>IF(ISNA(VLOOKUP((ROW(I486)-11),'List of tables'!$A$4:$I$998,8,FALSE))," ",VLOOKUP((ROW(I486)-11),'List of tables'!$A$4:$I$998,8,FALSE))</f>
        <v>Download file (ODS, 12 KB)</v>
      </c>
    </row>
    <row r="487" spans="1:9" ht="31" customHeight="1">
      <c r="A487" s="31" t="str">
        <f>IF(ISNA(VLOOKUP((ROW(A487)-11),'List of tables'!$A$4:$G$998,2,FALSE))," ",VLOOKUP((ROW(A487)-11),'List of tables'!$A$4:$G$998,2,FALSE))</f>
        <v>CT0485NI</v>
      </c>
      <c r="B487" s="10" t="str">
        <f>IF(ISNA(VLOOKUP((ROW(B487)-11),'List of tables'!$A$4:$G$998,3,FALSE))," ",VLOOKUP((ROW(B487)-11),'List of tables'!$A$4:$G$998,3,FALSE))</f>
        <v>Accommodation type</v>
      </c>
      <c r="C487" s="10" t="str">
        <f>IF(ISNA(VLOOKUP((ROW(C487)-11),'List of tables'!$A$4:$G$998,5,FALSE))," ",VLOOKUP((ROW(C487)-11),'List of tables'!$A$4:$G$998,5,FALSE))</f>
        <v>Health and Social Care Trust</v>
      </c>
      <c r="D487" s="10" t="str">
        <f>IF(ISNA(VLOOKUP((ROW(D487)-11),'List of tables'!$A$4:$G$998,6,FALSE))," ",VLOOKUP((ROW(D487)-11),'List of tables'!$A$4:$G$998,6,FALSE))</f>
        <v>All usual residents aged 16 to 64</v>
      </c>
      <c r="E487" s="59">
        <f>IF(ISNA(VLOOKUP((ROW(E487)-11),'List of tables'!$A$4:$G$998,7,FALSE))," ",VLOOKUP((ROW(E487)-11),'List of tables'!$A$4:$G$998,7,FALSE))</f>
        <v>44358</v>
      </c>
      <c r="F487" s="28" t="str">
        <f t="shared" si="7"/>
        <v>Download file (ODS, 13 KB)</v>
      </c>
      <c r="H487" s="12" t="str">
        <f>IF(ISNA(VLOOKUP((ROW(H487)-11),'List of tables'!$A$4:$I$998,9,FALSE))," ",VLOOKUP((ROW(H487)-11),'List of tables'!$A$4:$I$998,9,FALSE))</f>
        <v>https://datavis.nisra.gov.uk/census/2011/census-2011-commissioned-table-ct0485ni.ods</v>
      </c>
      <c r="I487" s="12" t="str">
        <f>IF(ISNA(VLOOKUP((ROW(I487)-11),'List of tables'!$A$4:$I$998,8,FALSE))," ",VLOOKUP((ROW(I487)-11),'List of tables'!$A$4:$I$998,8,FALSE))</f>
        <v>Download file (ODS, 13 KB)</v>
      </c>
    </row>
    <row r="488" spans="1:9" ht="31" customHeight="1">
      <c r="A488" s="31" t="str">
        <f>IF(ISNA(VLOOKUP((ROW(A488)-11),'List of tables'!$A$4:$G$998,2,FALSE))," ",VLOOKUP((ROW(A488)-11),'List of tables'!$A$4:$G$998,2,FALSE))</f>
        <v>CT0486NI</v>
      </c>
      <c r="B488" s="10" t="str">
        <f>IF(ISNA(VLOOKUP((ROW(B488)-11),'List of tables'!$A$4:$G$998,3,FALSE))," ",VLOOKUP((ROW(B488)-11),'List of tables'!$A$4:$G$998,3,FALSE))</f>
        <v>Tenure</v>
      </c>
      <c r="C488" s="10" t="str">
        <f>IF(ISNA(VLOOKUP((ROW(C488)-11),'List of tables'!$A$4:$G$998,5,FALSE))," ",VLOOKUP((ROW(C488)-11),'List of tables'!$A$4:$G$998,5,FALSE))</f>
        <v>Health and Social Care Trust</v>
      </c>
      <c r="D488" s="10" t="str">
        <f>IF(ISNA(VLOOKUP((ROW(D488)-11),'List of tables'!$A$4:$G$998,6,FALSE))," ",VLOOKUP((ROW(D488)-11),'List of tables'!$A$4:$G$998,6,FALSE))</f>
        <v>All usual residents aged 16 to 64</v>
      </c>
      <c r="E488" s="59">
        <f>IF(ISNA(VLOOKUP((ROW(E488)-11),'List of tables'!$A$4:$G$998,7,FALSE))," ",VLOOKUP((ROW(E488)-11),'List of tables'!$A$4:$G$998,7,FALSE))</f>
        <v>44358</v>
      </c>
      <c r="F488" s="28" t="str">
        <f t="shared" si="7"/>
        <v>Download file (ODS, 12 KB)</v>
      </c>
      <c r="H488" s="12" t="str">
        <f>IF(ISNA(VLOOKUP((ROW(H488)-11),'List of tables'!$A$4:$I$998,9,FALSE))," ",VLOOKUP((ROW(H488)-11),'List of tables'!$A$4:$I$998,9,FALSE))</f>
        <v>https://datavis.nisra.gov.uk/census/2011/census-2011-commissioned-table-ct0486ni.ods</v>
      </c>
      <c r="I488" s="12" t="str">
        <f>IF(ISNA(VLOOKUP((ROW(I488)-11),'List of tables'!$A$4:$I$998,8,FALSE))," ",VLOOKUP((ROW(I488)-11),'List of tables'!$A$4:$I$998,8,FALSE))</f>
        <v>Download file (ODS, 12 KB)</v>
      </c>
    </row>
    <row r="489" spans="1:9" ht="31" customHeight="1">
      <c r="A489" s="31" t="str">
        <f>IF(ISNA(VLOOKUP((ROW(A489)-11),'List of tables'!$A$4:$G$998,2,FALSE))," ",VLOOKUP((ROW(A489)-11),'List of tables'!$A$4:$G$998,2,FALSE))</f>
        <v>CT0487NI</v>
      </c>
      <c r="B489" s="10" t="str">
        <f>IF(ISNA(VLOOKUP((ROW(B489)-11),'List of tables'!$A$4:$G$998,3,FALSE))," ",VLOOKUP((ROW(B489)-11),'List of tables'!$A$4:$G$998,3,FALSE))</f>
        <v>Landlord</v>
      </c>
      <c r="C489" s="10" t="str">
        <f>IF(ISNA(VLOOKUP((ROW(C489)-11),'List of tables'!$A$4:$G$998,5,FALSE))," ",VLOOKUP((ROW(C489)-11),'List of tables'!$A$4:$G$998,5,FALSE))</f>
        <v>Health and Social Care Trust</v>
      </c>
      <c r="D489" s="10" t="str">
        <f>IF(ISNA(VLOOKUP((ROW(D489)-11),'List of tables'!$A$4:$G$998,6,FALSE))," ",VLOOKUP((ROW(D489)-11),'List of tables'!$A$4:$G$998,6,FALSE))</f>
        <v>All usual residents aged 16 to 64</v>
      </c>
      <c r="E489" s="59">
        <f>IF(ISNA(VLOOKUP((ROW(E489)-11),'List of tables'!$A$4:$G$998,7,FALSE))," ",VLOOKUP((ROW(E489)-11),'List of tables'!$A$4:$G$998,7,FALSE))</f>
        <v>44358</v>
      </c>
      <c r="F489" s="28" t="str">
        <f t="shared" si="7"/>
        <v>Download file (ODS, 13 KB)</v>
      </c>
      <c r="H489" s="12" t="str">
        <f>IF(ISNA(VLOOKUP((ROW(H489)-11),'List of tables'!$A$4:$I$998,9,FALSE))," ",VLOOKUP((ROW(H489)-11),'List of tables'!$A$4:$I$998,9,FALSE))</f>
        <v>https://datavis.nisra.gov.uk/census/2011/census-2011-commissioned-table-ct0487ni.ods</v>
      </c>
      <c r="I489" s="12" t="str">
        <f>IF(ISNA(VLOOKUP((ROW(I489)-11),'List of tables'!$A$4:$I$998,8,FALSE))," ",VLOOKUP((ROW(I489)-11),'List of tables'!$A$4:$I$998,8,FALSE))</f>
        <v>Download file (ODS, 13 KB)</v>
      </c>
    </row>
    <row r="490" spans="1:9" ht="31" customHeight="1">
      <c r="A490" s="31" t="str">
        <f>IF(ISNA(VLOOKUP((ROW(A490)-11),'List of tables'!$A$4:$G$998,2,FALSE))," ",VLOOKUP((ROW(A490)-11),'List of tables'!$A$4:$G$998,2,FALSE))</f>
        <v>CT0488NI</v>
      </c>
      <c r="B490" s="10" t="str">
        <f>IF(ISNA(VLOOKUP((ROW(B490)-11),'List of tables'!$A$4:$G$998,3,FALSE))," ",VLOOKUP((ROW(B490)-11),'List of tables'!$A$4:$G$998,3,FALSE))</f>
        <v>Usually Resident Population and Households classified according to Urban and Rural definitions (2015)</v>
      </c>
      <c r="C490" s="10" t="str">
        <f>IF(ISNA(VLOOKUP((ROW(C490)-11),'List of tables'!$A$4:$G$998,5,FALSE))," ",VLOOKUP((ROW(C490)-11),'List of tables'!$A$4:$G$998,5,FALSE))</f>
        <v>Electoral Ward</v>
      </c>
      <c r="D490" s="10" t="str">
        <f>IF(ISNA(VLOOKUP((ROW(D490)-11),'List of tables'!$A$4:$G$998,6,FALSE))," ",VLOOKUP((ROW(D490)-11),'List of tables'!$A$4:$G$998,6,FALSE))</f>
        <v>All usual residents</v>
      </c>
      <c r="E490" s="59">
        <f>IF(ISNA(VLOOKUP((ROW(E490)-11),'List of tables'!$A$4:$G$998,7,FALSE))," ",VLOOKUP((ROW(E490)-11),'List of tables'!$A$4:$G$998,7,FALSE))</f>
        <v>44358</v>
      </c>
      <c r="F490" s="28" t="str">
        <f t="shared" si="7"/>
        <v>Download file (ODS, 35 KB)</v>
      </c>
      <c r="H490" s="12" t="str">
        <f>IF(ISNA(VLOOKUP((ROW(H490)-11),'List of tables'!$A$4:$I$998,9,FALSE))," ",VLOOKUP((ROW(H490)-11),'List of tables'!$A$4:$I$998,9,FALSE))</f>
        <v>https://datavis.nisra.gov.uk/census/2011/census-2011-commissioned-table-ct0488ni.ods</v>
      </c>
      <c r="I490" s="12" t="str">
        <f>IF(ISNA(VLOOKUP((ROW(I490)-11),'List of tables'!$A$4:$I$998,8,FALSE))," ",VLOOKUP((ROW(I490)-11),'List of tables'!$A$4:$I$998,8,FALSE))</f>
        <v>Download file (ODS, 35 KB)</v>
      </c>
    </row>
    <row r="491" spans="1:9" ht="31" customHeight="1">
      <c r="A491" s="31" t="str">
        <f>IF(ISNA(VLOOKUP((ROW(A491)-11),'List of tables'!$A$4:$G$998,2,FALSE))," ",VLOOKUP((ROW(A491)-11),'List of tables'!$A$4:$G$998,2,FALSE))</f>
        <v>CT0489NI</v>
      </c>
      <c r="B491" s="10" t="str">
        <f>IF(ISNA(VLOOKUP((ROW(B491)-11),'List of tables'!$A$4:$G$998,3,FALSE))," ",VLOOKUP((ROW(B491)-11),'List of tables'!$A$4:$G$998,3,FALSE))</f>
        <v>Passports Held of Usual Residents Born in Northern Ireland</v>
      </c>
      <c r="C491" s="10" t="str">
        <f>IF(ISNA(VLOOKUP((ROW(C491)-11),'List of tables'!$A$4:$G$998,5,FALSE))," ",VLOOKUP((ROW(C491)-11),'List of tables'!$A$4:$G$998,5,FALSE))</f>
        <v>Northern Ireland</v>
      </c>
      <c r="D491" s="10" t="str">
        <f>IF(ISNA(VLOOKUP((ROW(D491)-11),'List of tables'!$A$4:$G$998,6,FALSE))," ",VLOOKUP((ROW(D491)-11),'List of tables'!$A$4:$G$998,6,FALSE))</f>
        <v>All usual residents born within Northern Ireland</v>
      </c>
      <c r="E491" s="59">
        <f>IF(ISNA(VLOOKUP((ROW(E491)-11),'List of tables'!$A$4:$G$998,7,FALSE))," ",VLOOKUP((ROW(E491)-11),'List of tables'!$A$4:$G$998,7,FALSE))</f>
        <v>44358</v>
      </c>
      <c r="F491" s="28" t="str">
        <f t="shared" si="7"/>
        <v>Download file (ODS, 10 KB)</v>
      </c>
      <c r="H491" s="12" t="str">
        <f>IF(ISNA(VLOOKUP((ROW(H491)-11),'List of tables'!$A$4:$I$998,9,FALSE))," ",VLOOKUP((ROW(H491)-11),'List of tables'!$A$4:$I$998,9,FALSE))</f>
        <v>https://datavis.nisra.gov.uk/census/2011/census-2011-commissioned-table-ct0489ni.ods</v>
      </c>
      <c r="I491" s="12" t="str">
        <f>IF(ISNA(VLOOKUP((ROW(I491)-11),'List of tables'!$A$4:$I$998,8,FALSE))," ",VLOOKUP((ROW(I491)-11),'List of tables'!$A$4:$I$998,8,FALSE))</f>
        <v>Download file (ODS, 10 KB)</v>
      </c>
    </row>
    <row r="492" spans="1:9" ht="31" customHeight="1">
      <c r="A492" s="31" t="str">
        <f>IF(ISNA(VLOOKUP((ROW(A492)-11),'List of tables'!$A$4:$G$998,2,FALSE))," ",VLOOKUP((ROW(A492)-11),'List of tables'!$A$4:$G$998,2,FALSE))</f>
        <v>CT0491NI</v>
      </c>
      <c r="B492" s="10" t="str">
        <f>IF(ISNA(VLOOKUP((ROW(B492)-11),'List of tables'!$A$4:$G$998,3,FALSE))," ",VLOOKUP((ROW(B492)-11),'List of tables'!$A$4:$G$998,3,FALSE))</f>
        <v>Ethnicity by Age by Sex</v>
      </c>
      <c r="C492" s="10" t="str">
        <f>IF(ISNA(VLOOKUP((ROW(C492)-11),'List of tables'!$A$4:$G$998,5,FALSE))," ",VLOOKUP((ROW(C492)-11),'List of tables'!$A$4:$G$998,5,FALSE))</f>
        <v>Northern Ireland</v>
      </c>
      <c r="D492" s="10" t="str">
        <f>IF(ISNA(VLOOKUP((ROW(D492)-11),'List of tables'!$A$4:$G$998,6,FALSE))," ",VLOOKUP((ROW(D492)-11),'List of tables'!$A$4:$G$998,6,FALSE))</f>
        <v>All usual residents</v>
      </c>
      <c r="E492" s="59">
        <f>IF(ISNA(VLOOKUP((ROW(E492)-11),'List of tables'!$A$4:$G$998,7,FALSE))," ",VLOOKUP((ROW(E492)-11),'List of tables'!$A$4:$G$998,7,FALSE))</f>
        <v>44358</v>
      </c>
      <c r="F492" s="28" t="str">
        <f t="shared" si="7"/>
        <v>Download file (ODS, 11 KB)</v>
      </c>
      <c r="H492" s="12" t="str">
        <f>IF(ISNA(VLOOKUP((ROW(H492)-11),'List of tables'!$A$4:$I$998,9,FALSE))," ",VLOOKUP((ROW(H492)-11),'List of tables'!$A$4:$I$998,9,FALSE))</f>
        <v>https://datavis.nisra.gov.uk/census/2011/census-2011-commissioned-table-ct0491ni.ods</v>
      </c>
      <c r="I492" s="12" t="str">
        <f>IF(ISNA(VLOOKUP((ROW(I492)-11),'List of tables'!$A$4:$I$998,8,FALSE))," ",VLOOKUP((ROW(I492)-11),'List of tables'!$A$4:$I$998,8,FALSE))</f>
        <v>Download file (ODS, 11 KB)</v>
      </c>
    </row>
    <row r="493" spans="1:9" ht="31" customHeight="1">
      <c r="A493" s="31" t="str">
        <f>IF(ISNA(VLOOKUP((ROW(A493)-11),'List of tables'!$A$4:$G$998,2,FALSE))," ",VLOOKUP((ROW(A493)-11),'List of tables'!$A$4:$G$998,2,FALSE))</f>
        <v>CT0492NI</v>
      </c>
      <c r="B493" s="10" t="str">
        <f>IF(ISNA(VLOOKUP((ROW(B493)-11),'List of tables'!$A$4:$G$998,3,FALSE))," ",VLOOKUP((ROW(B493)-11),'List of tables'!$A$4:$G$998,3,FALSE))</f>
        <v>Parents living with a dependent child by age by sex</v>
      </c>
      <c r="C493" s="10" t="str">
        <f>IF(ISNA(VLOOKUP((ROW(C493)-11),'List of tables'!$A$4:$G$998,5,FALSE))," ",VLOOKUP((ROW(C493)-11),'List of tables'!$A$4:$G$998,5,FALSE))</f>
        <v>Northern Ireland</v>
      </c>
      <c r="D493" s="10" t="str">
        <f>IF(ISNA(VLOOKUP((ROW(D493)-11),'List of tables'!$A$4:$G$998,6,FALSE))," ",VLOOKUP((ROW(D493)-11),'List of tables'!$A$4:$G$998,6,FALSE))</f>
        <v>All usual residents</v>
      </c>
      <c r="E493" s="59">
        <f>IF(ISNA(VLOOKUP((ROW(E493)-11),'List of tables'!$A$4:$G$998,7,FALSE))," ",VLOOKUP((ROW(E493)-11),'List of tables'!$A$4:$G$998,7,FALSE))</f>
        <v>44358</v>
      </c>
      <c r="F493" s="28" t="str">
        <f t="shared" si="7"/>
        <v>Download file (ODS, 10 KB)</v>
      </c>
      <c r="H493" s="12" t="str">
        <f>IF(ISNA(VLOOKUP((ROW(H493)-11),'List of tables'!$A$4:$I$998,9,FALSE))," ",VLOOKUP((ROW(H493)-11),'List of tables'!$A$4:$I$998,9,FALSE))</f>
        <v>https://datavis.nisra.gov.uk/census/2011/census-2011-commissioned-table-ct0492ni.ods</v>
      </c>
      <c r="I493" s="12" t="str">
        <f>IF(ISNA(VLOOKUP((ROW(I493)-11),'List of tables'!$A$4:$I$998,8,FALSE))," ",VLOOKUP((ROW(I493)-11),'List of tables'!$A$4:$I$998,8,FALSE))</f>
        <v>Download file (ODS, 10 KB)</v>
      </c>
    </row>
    <row r="494" spans="1:9" ht="31" customHeight="1">
      <c r="A494" s="31" t="str">
        <f>IF(ISNA(VLOOKUP((ROW(A494)-11),'List of tables'!$A$4:$G$998,2,FALSE))," ",VLOOKUP((ROW(A494)-11),'List of tables'!$A$4:$G$998,2,FALSE))</f>
        <v>CT0493NI</v>
      </c>
      <c r="B494" s="10" t="str">
        <f>IF(ISNA(VLOOKUP((ROW(B494)-11),'List of tables'!$A$4:$G$998,3,FALSE))," ",VLOOKUP((ROW(B494)-11),'List of tables'!$A$4:$G$998,3,FALSE))</f>
        <v>Type of Long-Term Condition by Age</v>
      </c>
      <c r="C494" s="10" t="str">
        <f>IF(ISNA(VLOOKUP((ROW(C494)-11),'List of tables'!$A$4:$G$998,5,FALSE))," ",VLOOKUP((ROW(C494)-11),'List of tables'!$A$4:$G$998,5,FALSE))</f>
        <v>Settlement2015</v>
      </c>
      <c r="D494" s="10" t="str">
        <f>IF(ISNA(VLOOKUP((ROW(D494)-11),'List of tables'!$A$4:$G$998,6,FALSE))," ",VLOOKUP((ROW(D494)-11),'List of tables'!$A$4:$G$998,6,FALSE))</f>
        <v xml:space="preserve">All usual residents aged 16 and under </v>
      </c>
      <c r="E494" s="59">
        <f>IF(ISNA(VLOOKUP((ROW(E494)-11),'List of tables'!$A$4:$G$998,7,FALSE))," ",VLOOKUP((ROW(E494)-11),'List of tables'!$A$4:$G$998,7,FALSE))</f>
        <v>44358</v>
      </c>
      <c r="F494" s="28" t="str">
        <f t="shared" si="7"/>
        <v>Download file (ODS, 10 KB)</v>
      </c>
      <c r="H494" s="12" t="str">
        <f>IF(ISNA(VLOOKUP((ROW(H494)-11),'List of tables'!$A$4:$I$998,9,FALSE))," ",VLOOKUP((ROW(H494)-11),'List of tables'!$A$4:$I$998,9,FALSE))</f>
        <v>https://datavis.nisra.gov.uk/census/2011/census-2011-commissioned-table-ct0493ni.ods</v>
      </c>
      <c r="I494" s="12" t="str">
        <f>IF(ISNA(VLOOKUP((ROW(I494)-11),'List of tables'!$A$4:$I$998,8,FALSE))," ",VLOOKUP((ROW(I494)-11),'List of tables'!$A$4:$I$998,8,FALSE))</f>
        <v>Download file (ODS, 10 KB)</v>
      </c>
    </row>
    <row r="495" spans="1:9" ht="31" customHeight="1">
      <c r="A495" s="31" t="str">
        <f>IF(ISNA(VLOOKUP((ROW(A495)-11),'List of tables'!$A$4:$G$998,2,FALSE))," ",VLOOKUP((ROW(A495)-11),'List of tables'!$A$4:$G$998,2,FALSE))</f>
        <v>CT0494NI</v>
      </c>
      <c r="B495" s="10" t="str">
        <f>IF(ISNA(VLOOKUP((ROW(B495)-11),'List of tables'!$A$4:$G$998,3,FALSE))," ",VLOOKUP((ROW(B495)-11),'List of tables'!$A$4:$G$998,3,FALSE))</f>
        <v>Number of rooms by tenure by landlord by age group and sex of household reference person</v>
      </c>
      <c r="C495" s="10" t="str">
        <f>IF(ISNA(VLOOKUP((ROW(C495)-11),'List of tables'!$A$4:$G$998,5,FALSE))," ",VLOOKUP((ROW(C495)-11),'List of tables'!$A$4:$G$998,5,FALSE))</f>
        <v>Local Government District (2014)</v>
      </c>
      <c r="D495" s="10" t="str">
        <f>IF(ISNA(VLOOKUP((ROW(D495)-11),'List of tables'!$A$4:$G$998,6,FALSE))," ",VLOOKUP((ROW(D495)-11),'List of tables'!$A$4:$G$998,6,FALSE))</f>
        <v>All households that rent either with or without housing benefit</v>
      </c>
      <c r="E495" s="59">
        <f>IF(ISNA(VLOOKUP((ROW(E495)-11),'List of tables'!$A$4:$G$998,7,FALSE))," ",VLOOKUP((ROW(E495)-11),'List of tables'!$A$4:$G$998,7,FALSE))</f>
        <v>44358</v>
      </c>
      <c r="F495" s="28" t="str">
        <f t="shared" si="7"/>
        <v>Download file (ODS, 113 KB)</v>
      </c>
      <c r="H495" s="12" t="str">
        <f>IF(ISNA(VLOOKUP((ROW(H495)-11),'List of tables'!$A$4:$I$998,9,FALSE))," ",VLOOKUP((ROW(H495)-11),'List of tables'!$A$4:$I$998,9,FALSE))</f>
        <v>https://datavis.nisra.gov.uk/census/2011/census-2011-commissioned-table-ct0494ni.ods</v>
      </c>
      <c r="I495" s="12" t="str">
        <f>IF(ISNA(VLOOKUP((ROW(I495)-11),'List of tables'!$A$4:$I$998,8,FALSE))," ",VLOOKUP((ROW(I495)-11),'List of tables'!$A$4:$I$998,8,FALSE))</f>
        <v>Download file (ODS, 113 KB)</v>
      </c>
    </row>
    <row r="496" spans="1:9" ht="31" customHeight="1">
      <c r="A496" s="31" t="str">
        <f>IF(ISNA(VLOOKUP((ROW(A496)-11),'List of tables'!$A$4:$G$998,2,FALSE))," ",VLOOKUP((ROW(A496)-11),'List of tables'!$A$4:$G$998,2,FALSE))</f>
        <v>CT0495NI</v>
      </c>
      <c r="B496" s="10" t="str">
        <f>IF(ISNA(VLOOKUP((ROW(B496)-11),'List of tables'!$A$4:$G$998,3,FALSE))," ",VLOOKUP((ROW(B496)-11),'List of tables'!$A$4:$G$998,3,FALSE))</f>
        <v>Provision of Unpaid Care by Employment Status by Long Term Health Problem or Disability by Age Band by Sex</v>
      </c>
      <c r="C496" s="10" t="str">
        <f>IF(ISNA(VLOOKUP((ROW(C496)-11),'List of tables'!$A$4:$G$998,5,FALSE))," ",VLOOKUP((ROW(C496)-11),'List of tables'!$A$4:$G$998,5,FALSE))</f>
        <v>Health and Social Care Trust</v>
      </c>
      <c r="D496" s="10" t="str">
        <f>IF(ISNA(VLOOKUP((ROW(D496)-11),'List of tables'!$A$4:$G$998,6,FALSE))," ",VLOOKUP((ROW(D496)-11),'List of tables'!$A$4:$G$998,6,FALSE))</f>
        <v>All usual residents aged 16 to 74</v>
      </c>
      <c r="E496" s="59">
        <f>IF(ISNA(VLOOKUP((ROW(E496)-11),'List of tables'!$A$4:$G$998,7,FALSE))," ",VLOOKUP((ROW(E496)-11),'List of tables'!$A$4:$G$998,7,FALSE))</f>
        <v>44358</v>
      </c>
      <c r="F496" s="28" t="str">
        <f t="shared" si="7"/>
        <v>Download file (ODS, 39 KB)</v>
      </c>
      <c r="H496" s="12" t="str">
        <f>IF(ISNA(VLOOKUP((ROW(H496)-11),'List of tables'!$A$4:$I$998,9,FALSE))," ",VLOOKUP((ROW(H496)-11),'List of tables'!$A$4:$I$998,9,FALSE))</f>
        <v>https://datavis.nisra.gov.uk/census/2011/census-2011-commissioned-table-ct0495ni.ods</v>
      </c>
      <c r="I496" s="12" t="str">
        <f>IF(ISNA(VLOOKUP((ROW(I496)-11),'List of tables'!$A$4:$I$998,8,FALSE))," ",VLOOKUP((ROW(I496)-11),'List of tables'!$A$4:$I$998,8,FALSE))</f>
        <v>Download file (ODS, 39 KB)</v>
      </c>
    </row>
    <row r="497" spans="1:9" ht="31" customHeight="1">
      <c r="A497" s="31" t="str">
        <f>IF(ISNA(VLOOKUP((ROW(A497)-11),'List of tables'!$A$4:$G$998,2,FALSE))," ",VLOOKUP((ROW(A497)-11),'List of tables'!$A$4:$G$998,2,FALSE))</f>
        <v>CT0496NI</v>
      </c>
      <c r="B497" s="10" t="str">
        <f>IF(ISNA(VLOOKUP((ROW(B497)-11),'List of tables'!$A$4:$G$998,3,FALSE))," ",VLOOKUP((ROW(B497)-11),'List of tables'!$A$4:$G$998,3,FALSE))</f>
        <v>Method of Travel to Work by Industry of Occupation (SIC) by Occupation (SOC)</v>
      </c>
      <c r="C497" s="10" t="str">
        <f>IF(ISNA(VLOOKUP((ROW(C497)-11),'List of tables'!$A$4:$G$998,5,FALSE))," ",VLOOKUP((ROW(C497)-11),'List of tables'!$A$4:$G$998,5,FALSE))</f>
        <v>Local Government District (2014)</v>
      </c>
      <c r="D497" s="10" t="str">
        <f>IF(ISNA(VLOOKUP((ROW(D497)-11),'List of tables'!$A$4:$G$998,6,FALSE))," ",VLOOKUP((ROW(D497)-11),'List of tables'!$A$4:$G$998,6,FALSE))</f>
        <v>All usual residents aged 16 and over in employment</v>
      </c>
      <c r="E497" s="59">
        <f>IF(ISNA(VLOOKUP((ROW(E497)-11),'List of tables'!$A$4:$G$998,7,FALSE))," ",VLOOKUP((ROW(E497)-11),'List of tables'!$A$4:$G$998,7,FALSE))</f>
        <v>44358</v>
      </c>
      <c r="F497" s="28" t="str">
        <f t="shared" si="7"/>
        <v>Download file (ODS, 152 KB)</v>
      </c>
      <c r="H497" s="12" t="str">
        <f>IF(ISNA(VLOOKUP((ROW(H497)-11),'List of tables'!$A$4:$I$998,9,FALSE))," ",VLOOKUP((ROW(H497)-11),'List of tables'!$A$4:$I$998,9,FALSE))</f>
        <v>https://datavis.nisra.gov.uk/census/2011/census-2011-commissioned-table-ct0496ni.ods</v>
      </c>
      <c r="I497" s="12" t="str">
        <f>IF(ISNA(VLOOKUP((ROW(I497)-11),'List of tables'!$A$4:$I$998,8,FALSE))," ",VLOOKUP((ROW(I497)-11),'List of tables'!$A$4:$I$998,8,FALSE))</f>
        <v>Download file (ODS, 152 KB)</v>
      </c>
    </row>
    <row r="498" spans="1:9" ht="31" customHeight="1">
      <c r="A498" s="31" t="str">
        <f>IF(ISNA(VLOOKUP((ROW(A498)-11),'List of tables'!$A$4:$G$998,2,FALSE))," ",VLOOKUP((ROW(A498)-11),'List of tables'!$A$4:$G$998,2,FALSE))</f>
        <v>CT0499NI</v>
      </c>
      <c r="B498" s="10" t="str">
        <f>IF(ISNA(VLOOKUP((ROW(B498)-11),'List of tables'!$A$4:$G$998,3,FALSE))," ",VLOOKUP((ROW(B498)-11),'List of tables'!$A$4:$G$998,3,FALSE))</f>
        <v>Population and Household Information for Selected Grid Squares</v>
      </c>
      <c r="C498" s="10" t="str">
        <f>IF(ISNA(VLOOKUP((ROW(C498)-11),'List of tables'!$A$4:$G$998,5,FALSE))," ",VLOOKUP((ROW(C498)-11),'List of tables'!$A$4:$G$998,5,FALSE))</f>
        <v>Grid square (1000m)</v>
      </c>
      <c r="D498" s="10" t="str">
        <f>IF(ISNA(VLOOKUP((ROW(D498)-11),'List of tables'!$A$4:$G$998,6,FALSE))," ",VLOOKUP((ROW(D498)-11),'List of tables'!$A$4:$G$998,6,FALSE))</f>
        <v>All usual residents and households</v>
      </c>
      <c r="E498" s="59">
        <f>IF(ISNA(VLOOKUP((ROW(E498)-11),'List of tables'!$A$4:$G$998,7,FALSE))," ",VLOOKUP((ROW(E498)-11),'List of tables'!$A$4:$G$998,7,FALSE))</f>
        <v>44358</v>
      </c>
      <c r="F498" s="28" t="str">
        <f t="shared" si="7"/>
        <v>Download file (ODS, 24 KB)</v>
      </c>
      <c r="H498" s="12" t="str">
        <f>IF(ISNA(VLOOKUP((ROW(H498)-11),'List of tables'!$A$4:$I$998,9,FALSE))," ",VLOOKUP((ROW(H498)-11),'List of tables'!$A$4:$I$998,9,FALSE))</f>
        <v>https://datavis.nisra.gov.uk/census/2011/census-2011-commissioned-table-ct0499ni.ods</v>
      </c>
      <c r="I498" s="12" t="str">
        <f>IF(ISNA(VLOOKUP((ROW(I498)-11),'List of tables'!$A$4:$I$998,8,FALSE))," ",VLOOKUP((ROW(I498)-11),'List of tables'!$A$4:$I$998,8,FALSE))</f>
        <v>Download file (ODS, 24 KB)</v>
      </c>
    </row>
    <row r="499" spans="1:9" ht="31" customHeight="1">
      <c r="A499" s="31" t="str">
        <f>IF(ISNA(VLOOKUP((ROW(A499)-11),'List of tables'!$A$4:$G$998,2,FALSE))," ",VLOOKUP((ROW(A499)-11),'List of tables'!$A$4:$G$998,2,FALSE))</f>
        <v>CT0500NI</v>
      </c>
      <c r="B499" s="10" t="str">
        <f>IF(ISNA(VLOOKUP((ROW(B499)-11),'List of tables'!$A$4:$G$998,3,FALSE))," ",VLOOKUP((ROW(B499)-11),'List of tables'!$A$4:$G$998,3,FALSE))</f>
        <v>Age and gender by urban/rural classification</v>
      </c>
      <c r="C499" s="10" t="str">
        <f>IF(ISNA(VLOOKUP((ROW(C499)-11),'List of tables'!$A$4:$G$998,5,FALSE))," ",VLOOKUP((ROW(C499)-11),'List of tables'!$A$4:$G$998,5,FALSE))</f>
        <v>Northern Ireland</v>
      </c>
      <c r="D499" s="10" t="str">
        <f>IF(ISNA(VLOOKUP((ROW(D499)-11),'List of tables'!$A$4:$G$998,6,FALSE))," ",VLOOKUP((ROW(D499)-11),'List of tables'!$A$4:$G$998,6,FALSE))</f>
        <v>All usual residents aged 16 and over</v>
      </c>
      <c r="E499" s="59">
        <f>IF(ISNA(VLOOKUP((ROW(E499)-11),'List of tables'!$A$4:$G$998,7,FALSE))," ",VLOOKUP((ROW(E499)-11),'List of tables'!$A$4:$G$998,7,FALSE))</f>
        <v>44358</v>
      </c>
      <c r="F499" s="28" t="str">
        <f t="shared" si="7"/>
        <v>Download file (ODS, 9 KB)</v>
      </c>
      <c r="H499" s="12" t="str">
        <f>IF(ISNA(VLOOKUP((ROW(H499)-11),'List of tables'!$A$4:$I$998,9,FALSE))," ",VLOOKUP((ROW(H499)-11),'List of tables'!$A$4:$I$998,9,FALSE))</f>
        <v>https://datavis.nisra.gov.uk/census/2011/census-2011-commissioned-table-ct0500ni.ods</v>
      </c>
      <c r="I499" s="12" t="str">
        <f>IF(ISNA(VLOOKUP((ROW(I499)-11),'List of tables'!$A$4:$I$998,8,FALSE))," ",VLOOKUP((ROW(I499)-11),'List of tables'!$A$4:$I$998,8,FALSE))</f>
        <v>Download file (ODS, 9 KB)</v>
      </c>
    </row>
    <row r="500" spans="1:9" ht="31" customHeight="1">
      <c r="A500" s="31" t="str">
        <f>IF(ISNA(VLOOKUP((ROW(A500)-11),'List of tables'!$A$4:$G$998,2,FALSE))," ",VLOOKUP((ROW(A500)-11),'List of tables'!$A$4:$G$998,2,FALSE))</f>
        <v>CT0501NI</v>
      </c>
      <c r="B500" s="10" t="str">
        <f>IF(ISNA(VLOOKUP((ROW(B500)-11),'List of tables'!$A$4:$G$998,3,FALSE))," ",VLOOKUP((ROW(B500)-11),'List of tables'!$A$4:$G$998,3,FALSE))</f>
        <v>General health by age by sex by urban/rural classification (2015)</v>
      </c>
      <c r="C500" s="10" t="str">
        <f>IF(ISNA(VLOOKUP((ROW(C500)-11),'List of tables'!$A$4:$G$998,5,FALSE))," ",VLOOKUP((ROW(C500)-11),'List of tables'!$A$4:$G$998,5,FALSE))</f>
        <v>Northern Ireland</v>
      </c>
      <c r="D500" s="10" t="str">
        <f>IF(ISNA(VLOOKUP((ROW(D500)-11),'List of tables'!$A$4:$G$998,6,FALSE))," ",VLOOKUP((ROW(D500)-11),'List of tables'!$A$4:$G$998,6,FALSE))</f>
        <v>All usual residents aged 16 and over</v>
      </c>
      <c r="E500" s="59">
        <f>IF(ISNA(VLOOKUP((ROW(E500)-11),'List of tables'!$A$4:$G$998,7,FALSE))," ",VLOOKUP((ROW(E500)-11),'List of tables'!$A$4:$G$998,7,FALSE))</f>
        <v>44358</v>
      </c>
      <c r="F500" s="28" t="str">
        <f t="shared" si="7"/>
        <v>Download file (ODS, 11 KB)</v>
      </c>
      <c r="H500" s="12" t="str">
        <f>IF(ISNA(VLOOKUP((ROW(H500)-11),'List of tables'!$A$4:$I$998,9,FALSE))," ",VLOOKUP((ROW(H500)-11),'List of tables'!$A$4:$I$998,9,FALSE))</f>
        <v>https://datavis.nisra.gov.uk/census/2011/census-2011-commissioned-table-ct0501ni.ods</v>
      </c>
      <c r="I500" s="12" t="str">
        <f>IF(ISNA(VLOOKUP((ROW(I500)-11),'List of tables'!$A$4:$I$998,8,FALSE))," ",VLOOKUP((ROW(I500)-11),'List of tables'!$A$4:$I$998,8,FALSE))</f>
        <v>Download file (ODS, 11 KB)</v>
      </c>
    </row>
    <row r="501" spans="1:9" ht="31" customHeight="1">
      <c r="A501" s="31" t="str">
        <f>IF(ISNA(VLOOKUP((ROW(A501)-11),'List of tables'!$A$4:$G$998,2,FALSE))," ",VLOOKUP((ROW(A501)-11),'List of tables'!$A$4:$G$998,2,FALSE))</f>
        <v>CT0502NI</v>
      </c>
      <c r="B501" s="10" t="str">
        <f>IF(ISNA(VLOOKUP((ROW(B501)-11),'List of tables'!$A$4:$G$998,3,FALSE))," ",VLOOKUP((ROW(B501)-11),'List of tables'!$A$4:$G$998,3,FALSE))</f>
        <v>Employment status by age by sex by urban/rural classification (2015)</v>
      </c>
      <c r="C501" s="10" t="str">
        <f>IF(ISNA(VLOOKUP((ROW(C501)-11),'List of tables'!$A$4:$G$998,5,FALSE))," ",VLOOKUP((ROW(C501)-11),'List of tables'!$A$4:$G$998,5,FALSE))</f>
        <v>Northern Ireland</v>
      </c>
      <c r="D501" s="10" t="str">
        <f>IF(ISNA(VLOOKUP((ROW(D501)-11),'List of tables'!$A$4:$G$998,6,FALSE))," ",VLOOKUP((ROW(D501)-11),'List of tables'!$A$4:$G$998,6,FALSE))</f>
        <v>All usual residents aged 16 to 64</v>
      </c>
      <c r="E501" s="59">
        <f>IF(ISNA(VLOOKUP((ROW(E501)-11),'List of tables'!$A$4:$G$998,7,FALSE))," ",VLOOKUP((ROW(E501)-11),'List of tables'!$A$4:$G$998,7,FALSE))</f>
        <v>44358</v>
      </c>
      <c r="F501" s="28" t="str">
        <f t="shared" si="7"/>
        <v>Download file (ODS, 9 KB)</v>
      </c>
      <c r="H501" s="12" t="str">
        <f>IF(ISNA(VLOOKUP((ROW(H501)-11),'List of tables'!$A$4:$I$998,9,FALSE))," ",VLOOKUP((ROW(H501)-11),'List of tables'!$A$4:$I$998,9,FALSE))</f>
        <v>https://datavis.nisra.gov.uk/census/2011/census-2011-commissioned-table-ct0502ni.ods</v>
      </c>
      <c r="I501" s="12" t="str">
        <f>IF(ISNA(VLOOKUP((ROW(I501)-11),'List of tables'!$A$4:$I$998,8,FALSE))," ",VLOOKUP((ROW(I501)-11),'List of tables'!$A$4:$I$998,8,FALSE))</f>
        <v>Download file (ODS, 9 KB)</v>
      </c>
    </row>
    <row r="502" spans="1:9" ht="31" customHeight="1">
      <c r="A502" s="31" t="str">
        <f>IF(ISNA(VLOOKUP((ROW(A502)-11),'List of tables'!$A$4:$G$998,2,FALSE))," ",VLOOKUP((ROW(A502)-11),'List of tables'!$A$4:$G$998,2,FALSE))</f>
        <v>CT0503NI</v>
      </c>
      <c r="B502" s="10" t="str">
        <f>IF(ISNA(VLOOKUP((ROW(B502)-11),'List of tables'!$A$4:$G$998,3,FALSE))," ",VLOOKUP((ROW(B502)-11),'List of tables'!$A$4:$G$998,3,FALSE))</f>
        <v>Employment status by sex by urban/rural classification (2015) for residents aged 65 and over</v>
      </c>
      <c r="C502" s="10" t="str">
        <f>IF(ISNA(VLOOKUP((ROW(C502)-11),'List of tables'!$A$4:$G$998,5,FALSE))," ",VLOOKUP((ROW(C502)-11),'List of tables'!$A$4:$G$998,5,FALSE))</f>
        <v>Northern Ireland</v>
      </c>
      <c r="D502" s="10" t="str">
        <f>IF(ISNA(VLOOKUP((ROW(D502)-11),'List of tables'!$A$4:$G$998,6,FALSE))," ",VLOOKUP((ROW(D502)-11),'List of tables'!$A$4:$G$998,6,FALSE))</f>
        <v>All usual residents aged 65 and over</v>
      </c>
      <c r="E502" s="59">
        <f>IF(ISNA(VLOOKUP((ROW(E502)-11),'List of tables'!$A$4:$G$998,7,FALSE))," ",VLOOKUP((ROW(E502)-11),'List of tables'!$A$4:$G$998,7,FALSE))</f>
        <v>44358</v>
      </c>
      <c r="F502" s="28" t="str">
        <f t="shared" si="7"/>
        <v>Download file (ODS, 9 KB)</v>
      </c>
      <c r="H502" s="12" t="str">
        <f>IF(ISNA(VLOOKUP((ROW(H502)-11),'List of tables'!$A$4:$I$998,9,FALSE))," ",VLOOKUP((ROW(H502)-11),'List of tables'!$A$4:$I$998,9,FALSE))</f>
        <v>https://datavis.nisra.gov.uk/census/2011/census-2011-commissioned-table-ct0503ni.ods</v>
      </c>
      <c r="I502" s="12" t="str">
        <f>IF(ISNA(VLOOKUP((ROW(I502)-11),'List of tables'!$A$4:$I$998,8,FALSE))," ",VLOOKUP((ROW(I502)-11),'List of tables'!$A$4:$I$998,8,FALSE))</f>
        <v>Download file (ODS, 9 KB)</v>
      </c>
    </row>
    <row r="503" spans="1:9" ht="31" customHeight="1">
      <c r="A503" s="31" t="str">
        <f>IF(ISNA(VLOOKUP((ROW(A503)-11),'List of tables'!$A$4:$G$998,2,FALSE))," ",VLOOKUP((ROW(A503)-11),'List of tables'!$A$4:$G$998,2,FALSE))</f>
        <v>CT0504NI</v>
      </c>
      <c r="B503" s="10" t="str">
        <f>IF(ISNA(VLOOKUP((ROW(B503)-11),'List of tables'!$A$4:$G$998,3,FALSE))," ",VLOOKUP((ROW(B503)-11),'List of tables'!$A$4:$G$998,3,FALSE))</f>
        <v>Employment status by general health by age by sex by urban/rural classification (2015)</v>
      </c>
      <c r="C503" s="10" t="str">
        <f>IF(ISNA(VLOOKUP((ROW(C503)-11),'List of tables'!$A$4:$G$998,5,FALSE))," ",VLOOKUP((ROW(C503)-11),'List of tables'!$A$4:$G$998,5,FALSE))</f>
        <v>Northern Ireland</v>
      </c>
      <c r="D503" s="10" t="str">
        <f>IF(ISNA(VLOOKUP((ROW(D503)-11),'List of tables'!$A$4:$G$998,6,FALSE))," ",VLOOKUP((ROW(D503)-11),'List of tables'!$A$4:$G$998,6,FALSE))</f>
        <v>All usual residents aged 16 and over</v>
      </c>
      <c r="E503" s="59">
        <f>IF(ISNA(VLOOKUP((ROW(E503)-11),'List of tables'!$A$4:$G$998,7,FALSE))," ",VLOOKUP((ROW(E503)-11),'List of tables'!$A$4:$G$998,7,FALSE))</f>
        <v>44358</v>
      </c>
      <c r="F503" s="28" t="str">
        <f t="shared" si="7"/>
        <v>Download file (ODS, 12 KB)</v>
      </c>
      <c r="H503" s="12" t="str">
        <f>IF(ISNA(VLOOKUP((ROW(H503)-11),'List of tables'!$A$4:$I$998,9,FALSE))," ",VLOOKUP((ROW(H503)-11),'List of tables'!$A$4:$I$998,9,FALSE))</f>
        <v>https://datavis.nisra.gov.uk/census/2011/census-2011-commissioned-table-ct0504ni.ods</v>
      </c>
      <c r="I503" s="12" t="str">
        <f>IF(ISNA(VLOOKUP((ROW(I503)-11),'List of tables'!$A$4:$I$998,8,FALSE))," ",VLOOKUP((ROW(I503)-11),'List of tables'!$A$4:$I$998,8,FALSE))</f>
        <v>Download file (ODS, 12 KB)</v>
      </c>
    </row>
    <row r="504" spans="1:9" ht="31" customHeight="1">
      <c r="A504" s="31" t="str">
        <f>IF(ISNA(VLOOKUP((ROW(A504)-11),'List of tables'!$A$4:$G$998,2,FALSE))," ",VLOOKUP((ROW(A504)-11),'List of tables'!$A$4:$G$998,2,FALSE))</f>
        <v>CT0505NI</v>
      </c>
      <c r="B504" s="10" t="str">
        <f>IF(ISNA(VLOOKUP((ROW(B504)-11),'List of tables'!$A$4:$G$998,3,FALSE))," ",VLOOKUP((ROW(B504)-11),'List of tables'!$A$4:$G$998,3,FALSE))</f>
        <v>Employment status by general health by age by sex by urban/rural classification (2015)</v>
      </c>
      <c r="C504" s="10" t="str">
        <f>IF(ISNA(VLOOKUP((ROW(C504)-11),'List of tables'!$A$4:$G$998,5,FALSE))," ",VLOOKUP((ROW(C504)-11),'List of tables'!$A$4:$G$998,5,FALSE))</f>
        <v>Northern Ireland</v>
      </c>
      <c r="D504" s="10" t="str">
        <f>IF(ISNA(VLOOKUP((ROW(D504)-11),'List of tables'!$A$4:$G$998,6,FALSE))," ",VLOOKUP((ROW(D504)-11),'List of tables'!$A$4:$G$998,6,FALSE))</f>
        <v>All usual residents aged 16 and over</v>
      </c>
      <c r="E504" s="59">
        <f>IF(ISNA(VLOOKUP((ROW(E504)-11),'List of tables'!$A$4:$G$998,7,FALSE))," ",VLOOKUP((ROW(E504)-11),'List of tables'!$A$4:$G$998,7,FALSE))</f>
        <v>44358</v>
      </c>
      <c r="F504" s="28" t="str">
        <f t="shared" si="7"/>
        <v>Download file (ODS, 11 KB)</v>
      </c>
      <c r="H504" s="12" t="str">
        <f>IF(ISNA(VLOOKUP((ROW(H504)-11),'List of tables'!$A$4:$I$998,9,FALSE))," ",VLOOKUP((ROW(H504)-11),'List of tables'!$A$4:$I$998,9,FALSE))</f>
        <v>https://datavis.nisra.gov.uk/census/2011/census-2011-commissioned-table-ct0505ni.ods</v>
      </c>
      <c r="I504" s="12" t="str">
        <f>IF(ISNA(VLOOKUP((ROW(I504)-11),'List of tables'!$A$4:$I$998,8,FALSE))," ",VLOOKUP((ROW(I504)-11),'List of tables'!$A$4:$I$998,8,FALSE))</f>
        <v>Download file (ODS, 11 KB)</v>
      </c>
    </row>
    <row r="505" spans="1:9" ht="31" customHeight="1">
      <c r="A505" s="31" t="str">
        <f>IF(ISNA(VLOOKUP((ROW(A505)-11),'List of tables'!$A$4:$G$998,2,FALSE))," ",VLOOKUP((ROW(A505)-11),'List of tables'!$A$4:$G$998,2,FALSE))</f>
        <v>CT0506NI</v>
      </c>
      <c r="B505" s="10" t="str">
        <f>IF(ISNA(VLOOKUP((ROW(B505)-11),'List of tables'!$A$4:$G$998,3,FALSE))," ",VLOOKUP((ROW(B505)-11),'List of tables'!$A$4:$G$998,3,FALSE))</f>
        <v>Disability by age by sex by urban/rural classification (2015)</v>
      </c>
      <c r="C505" s="10" t="str">
        <f>IF(ISNA(VLOOKUP((ROW(C505)-11),'List of tables'!$A$4:$G$998,5,FALSE))," ",VLOOKUP((ROW(C505)-11),'List of tables'!$A$4:$G$998,5,FALSE))</f>
        <v>Northern Ireland</v>
      </c>
      <c r="D505" s="10" t="str">
        <f>IF(ISNA(VLOOKUP((ROW(D505)-11),'List of tables'!$A$4:$G$998,6,FALSE))," ",VLOOKUP((ROW(D505)-11),'List of tables'!$A$4:$G$998,6,FALSE))</f>
        <v>All usual residents aged 16 and over</v>
      </c>
      <c r="E505" s="59">
        <f>IF(ISNA(VLOOKUP((ROW(E505)-11),'List of tables'!$A$4:$G$998,7,FALSE))," ",VLOOKUP((ROW(E505)-11),'List of tables'!$A$4:$G$998,7,FALSE))</f>
        <v>44358</v>
      </c>
      <c r="F505" s="28" t="str">
        <f t="shared" si="7"/>
        <v>Download file (ODS, 10 KB)</v>
      </c>
      <c r="H505" s="12" t="str">
        <f>IF(ISNA(VLOOKUP((ROW(H505)-11),'List of tables'!$A$4:$I$998,9,FALSE))," ",VLOOKUP((ROW(H505)-11),'List of tables'!$A$4:$I$998,9,FALSE))</f>
        <v>https://datavis.nisra.gov.uk/census/2011/census-2011-commissioned-table-ct0506ni.ods</v>
      </c>
      <c r="I505" s="12" t="str">
        <f>IF(ISNA(VLOOKUP((ROW(I505)-11),'List of tables'!$A$4:$I$998,8,FALSE))," ",VLOOKUP((ROW(I505)-11),'List of tables'!$A$4:$I$998,8,FALSE))</f>
        <v>Download file (ODS, 10 KB)</v>
      </c>
    </row>
    <row r="506" spans="1:9" ht="31" customHeight="1">
      <c r="A506" s="31" t="str">
        <f>IF(ISNA(VLOOKUP((ROW(A506)-11),'List of tables'!$A$4:$G$998,2,FALSE))," ",VLOOKUP((ROW(A506)-11),'List of tables'!$A$4:$G$998,2,FALSE))</f>
        <v>CT0507NI</v>
      </c>
      <c r="B506" s="10" t="str">
        <f>IF(ISNA(VLOOKUP((ROW(B506)-11),'List of tables'!$A$4:$G$998,3,FALSE))," ",VLOOKUP((ROW(B506)-11),'List of tables'!$A$4:$G$998,3,FALSE))</f>
        <v>Ethnicity by Selected Industry of Employment</v>
      </c>
      <c r="C506" s="10" t="str">
        <f>IF(ISNA(VLOOKUP((ROW(C506)-11),'List of tables'!$A$4:$G$998,5,FALSE))," ",VLOOKUP((ROW(C506)-11),'List of tables'!$A$4:$G$998,5,FALSE))</f>
        <v>Northern Ireland</v>
      </c>
      <c r="D506" s="10" t="str">
        <f>IF(ISNA(VLOOKUP((ROW(D506)-11),'List of tables'!$A$4:$G$998,6,FALSE))," ",VLOOKUP((ROW(D506)-11),'List of tables'!$A$4:$G$998,6,FALSE))</f>
        <v>All usual residents aged 16 to 74</v>
      </c>
      <c r="E506" s="59">
        <f>IF(ISNA(VLOOKUP((ROW(E506)-11),'List of tables'!$A$4:$G$998,7,FALSE))," ",VLOOKUP((ROW(E506)-11),'List of tables'!$A$4:$G$998,7,FALSE))</f>
        <v>44358</v>
      </c>
      <c r="F506" s="28" t="str">
        <f t="shared" si="7"/>
        <v>Download file (ODS, 10 KB)</v>
      </c>
      <c r="H506" s="12" t="str">
        <f>IF(ISNA(VLOOKUP((ROW(H506)-11),'List of tables'!$A$4:$I$998,9,FALSE))," ",VLOOKUP((ROW(H506)-11),'List of tables'!$A$4:$I$998,9,FALSE))</f>
        <v>https://datavis.nisra.gov.uk/census/2011/census-2011-commissioned-table-ct0507ni.ods</v>
      </c>
      <c r="I506" s="12" t="str">
        <f>IF(ISNA(VLOOKUP((ROW(I506)-11),'List of tables'!$A$4:$I$998,8,FALSE))," ",VLOOKUP((ROW(I506)-11),'List of tables'!$A$4:$I$998,8,FALSE))</f>
        <v>Download file (ODS, 10 KB)</v>
      </c>
    </row>
    <row r="507" spans="1:9" ht="31" customHeight="1">
      <c r="A507" s="31" t="str">
        <f>IF(ISNA(VLOOKUP((ROW(A507)-11),'List of tables'!$A$4:$G$998,2,FALSE))," ",VLOOKUP((ROW(A507)-11),'List of tables'!$A$4:$G$998,2,FALSE))</f>
        <v>CT0508NI</v>
      </c>
      <c r="B507" s="10" t="str">
        <f>IF(ISNA(VLOOKUP((ROW(B507)-11),'List of tables'!$A$4:$G$998,3,FALSE))," ",VLOOKUP((ROW(B507)-11),'List of tables'!$A$4:$G$998,3,FALSE))</f>
        <v>Distance Travelled to Work</v>
      </c>
      <c r="C507" s="10" t="str">
        <f>IF(ISNA(VLOOKUP((ROW(C507)-11),'List of tables'!$A$4:$G$998,5,FALSE))," ",VLOOKUP((ROW(C507)-11),'List of tables'!$A$4:$G$998,5,FALSE))</f>
        <v>Small Area</v>
      </c>
      <c r="D507" s="10" t="str">
        <f>IF(ISNA(VLOOKUP((ROW(D507)-11),'List of tables'!$A$4:$G$998,6,FALSE))," ",VLOOKUP((ROW(D507)-11),'List of tables'!$A$4:$G$998,6,FALSE))</f>
        <v>All usual residents aged 16 to 74 (excluding students) in employment</v>
      </c>
      <c r="E507" s="59">
        <f>IF(ISNA(VLOOKUP((ROW(E507)-11),'List of tables'!$A$4:$G$998,7,FALSE))," ",VLOOKUP((ROW(E507)-11),'List of tables'!$A$4:$G$998,7,FALSE))</f>
        <v>44572</v>
      </c>
      <c r="F507" s="28" t="str">
        <f t="shared" si="7"/>
        <v>Download file (ODS, 398 KB)</v>
      </c>
      <c r="H507" s="12" t="str">
        <f>IF(ISNA(VLOOKUP((ROW(H507)-11),'List of tables'!$A$4:$I$998,9,FALSE))," ",VLOOKUP((ROW(H507)-11),'List of tables'!$A$4:$I$998,9,FALSE))</f>
        <v>https://datavis.nisra.gov.uk/census/2011/census-2011-commissioned-table-ct0508ni.ods</v>
      </c>
      <c r="I507" s="12" t="str">
        <f>IF(ISNA(VLOOKUP((ROW(I507)-11),'List of tables'!$A$4:$I$998,8,FALSE))," ",VLOOKUP((ROW(I507)-11),'List of tables'!$A$4:$I$998,8,FALSE))</f>
        <v>Download file (ODS, 398 KB)</v>
      </c>
    </row>
    <row r="508" spans="1:9" ht="31" customHeight="1">
      <c r="A508" s="31" t="str">
        <f>IF(ISNA(VLOOKUP((ROW(A508)-11),'List of tables'!$A$4:$G$998,2,FALSE))," ",VLOOKUP((ROW(A508)-11),'List of tables'!$A$4:$G$998,2,FALSE))</f>
        <v>CT0509NI</v>
      </c>
      <c r="B508" s="10" t="str">
        <f>IF(ISNA(VLOOKUP((ROW(B508)-11),'List of tables'!$A$4:$G$998,3,FALSE))," ",VLOOKUP((ROW(B508)-11),'List of tables'!$A$4:$G$998,3,FALSE))</f>
        <v>Occupation by Sex</v>
      </c>
      <c r="C508" s="10" t="str">
        <f>IF(ISNA(VLOOKUP((ROW(C508)-11),'List of tables'!$A$4:$G$998,5,FALSE))," ",VLOOKUP((ROW(C508)-11),'List of tables'!$A$4:$G$998,5,FALSE))</f>
        <v>Northern Ireland</v>
      </c>
      <c r="D508" s="10" t="str">
        <f>IF(ISNA(VLOOKUP((ROW(D508)-11),'List of tables'!$A$4:$G$998,6,FALSE))," ",VLOOKUP((ROW(D508)-11),'List of tables'!$A$4:$G$998,6,FALSE))</f>
        <v xml:space="preserve">All usual residents aged 16 to 74 in employment </v>
      </c>
      <c r="E508" s="59">
        <f>IF(ISNA(VLOOKUP((ROW(E508)-11),'List of tables'!$A$4:$G$998,7,FALSE))," ",VLOOKUP((ROW(E508)-11),'List of tables'!$A$4:$G$998,7,FALSE))</f>
        <v>44572</v>
      </c>
      <c r="F508" s="28" t="str">
        <f t="shared" si="7"/>
        <v>Download file (ODS, 16 KB)</v>
      </c>
      <c r="H508" s="12" t="str">
        <f>IF(ISNA(VLOOKUP((ROW(H508)-11),'List of tables'!$A$4:$I$998,9,FALSE))," ",VLOOKUP((ROW(H508)-11),'List of tables'!$A$4:$I$998,9,FALSE))</f>
        <v>https://datavis.nisra.gov.uk/census/2011/census-2011-commissioned-table-ct0509ni.ods</v>
      </c>
      <c r="I508" s="12" t="str">
        <f>IF(ISNA(VLOOKUP((ROW(I508)-11),'List of tables'!$A$4:$I$998,8,FALSE))," ",VLOOKUP((ROW(I508)-11),'List of tables'!$A$4:$I$998,8,FALSE))</f>
        <v>Download file (ODS, 16 KB)</v>
      </c>
    </row>
    <row r="509" spans="1:9" ht="31" customHeight="1">
      <c r="A509" s="31" t="str">
        <f>IF(ISNA(VLOOKUP((ROW(A509)-11),'List of tables'!$A$4:$G$998,2,FALSE))," ",VLOOKUP((ROW(A509)-11),'List of tables'!$A$4:$G$998,2,FALSE))</f>
        <v>CT0510NI</v>
      </c>
      <c r="B509" s="10" t="str">
        <f>IF(ISNA(VLOOKUP((ROW(B509)-11),'List of tables'!$A$4:$G$998,3,FALSE))," ",VLOOKUP((ROW(B509)-11),'List of tables'!$A$4:$G$998,3,FALSE))</f>
        <v>Previous residence</v>
      </c>
      <c r="C509" s="10" t="str">
        <f>IF(ISNA(VLOOKUP((ROW(C509)-11),'List of tables'!$A$4:$G$998,5,FALSE))," ",VLOOKUP((ROW(C509)-11),'List of tables'!$A$4:$G$998,5,FALSE))</f>
        <v>Super Output Area</v>
      </c>
      <c r="D509" s="10" t="str">
        <f>IF(ISNA(VLOOKUP((ROW(D509)-11),'List of tables'!$A$4:$G$998,6,FALSE))," ",VLOOKUP((ROW(D509)-11),'List of tables'!$A$4:$G$998,6,FALSE))</f>
        <v>All usual residents</v>
      </c>
      <c r="E509" s="59">
        <f>IF(ISNA(VLOOKUP((ROW(E509)-11),'List of tables'!$A$4:$G$998,7,FALSE))," ",VLOOKUP((ROW(E509)-11),'List of tables'!$A$4:$G$998,7,FALSE))</f>
        <v>44572</v>
      </c>
      <c r="F509" s="28" t="str">
        <f t="shared" si="7"/>
        <v>Download file (ODS, 155 KB)</v>
      </c>
      <c r="H509" s="12" t="str">
        <f>IF(ISNA(VLOOKUP((ROW(H509)-11),'List of tables'!$A$4:$I$998,9,FALSE))," ",VLOOKUP((ROW(H509)-11),'List of tables'!$A$4:$I$998,9,FALSE))</f>
        <v>https://datavis.nisra.gov.uk/census/2011/census-2011-commissioned-table-ct0510ni.ods</v>
      </c>
      <c r="I509" s="12" t="str">
        <f>IF(ISNA(VLOOKUP((ROW(I509)-11),'List of tables'!$A$4:$I$998,8,FALSE))," ",VLOOKUP((ROW(I509)-11),'List of tables'!$A$4:$I$998,8,FALSE))</f>
        <v>Download file (ODS, 155 KB)</v>
      </c>
    </row>
    <row r="510" spans="1:9" ht="31" customHeight="1">
      <c r="A510" s="31" t="str">
        <f>IF(ISNA(VLOOKUP((ROW(A510)-11),'List of tables'!$A$4:$G$998,2,FALSE))," ",VLOOKUP((ROW(A510)-11),'List of tables'!$A$4:$G$998,2,FALSE))</f>
        <v>CT0511NI</v>
      </c>
      <c r="B510" s="10" t="str">
        <f>IF(ISNA(VLOOKUP((ROW(B510)-11),'List of tables'!$A$4:$G$998,3,FALSE))," ",VLOOKUP((ROW(B510)-11),'List of tables'!$A$4:$G$998,3,FALSE))</f>
        <v>Population density</v>
      </c>
      <c r="C510" s="10" t="str">
        <f>IF(ISNA(VLOOKUP((ROW(C510)-11),'List of tables'!$A$4:$G$998,5,FALSE))," ",VLOOKUP((ROW(C510)-11),'List of tables'!$A$4:$G$998,5,FALSE))</f>
        <v>District Electoral Area (2014)</v>
      </c>
      <c r="D510" s="10" t="str">
        <f>IF(ISNA(VLOOKUP((ROW(D510)-11),'List of tables'!$A$4:$G$998,6,FALSE))," ",VLOOKUP((ROW(D510)-11),'List of tables'!$A$4:$G$998,6,FALSE))</f>
        <v>All usual residents</v>
      </c>
      <c r="E510" s="59">
        <f>IF(ISNA(VLOOKUP((ROW(E510)-11),'List of tables'!$A$4:$G$998,7,FALSE))," ",VLOOKUP((ROW(E510)-11),'List of tables'!$A$4:$G$998,7,FALSE))</f>
        <v>44572</v>
      </c>
      <c r="F510" s="28" t="str">
        <f t="shared" si="7"/>
        <v>Download file (ODS, 15 KB)</v>
      </c>
      <c r="H510" s="12" t="str">
        <f>IF(ISNA(VLOOKUP((ROW(H510)-11),'List of tables'!$A$4:$I$998,9,FALSE))," ",VLOOKUP((ROW(H510)-11),'List of tables'!$A$4:$I$998,9,FALSE))</f>
        <v>https://datavis.nisra.gov.uk/census/2011/census-2011-commissioned-table-ct0511ni.ods</v>
      </c>
      <c r="I510" s="12" t="str">
        <f>IF(ISNA(VLOOKUP((ROW(I510)-11),'List of tables'!$A$4:$I$998,8,FALSE))," ",VLOOKUP((ROW(I510)-11),'List of tables'!$A$4:$I$998,8,FALSE))</f>
        <v>Download file (ODS, 15 KB)</v>
      </c>
    </row>
    <row r="511" spans="1:9" ht="31" customHeight="1">
      <c r="A511" s="31" t="str">
        <f>IF(ISNA(VLOOKUP((ROW(A511)-11),'List of tables'!$A$4:$G$998,2,FALSE))," ",VLOOKUP((ROW(A511)-11),'List of tables'!$A$4:$G$998,2,FALSE))</f>
        <v>CT0512NI</v>
      </c>
      <c r="B511" s="10" t="str">
        <f>IF(ISNA(VLOOKUP((ROW(B511)-11),'List of tables'!$A$4:$G$998,3,FALSE))," ",VLOOKUP((ROW(B511)-11),'List of tables'!$A$4:$G$998,3,FALSE))</f>
        <v>Postcode districts population and household counts</v>
      </c>
      <c r="C511" s="10" t="str">
        <f>IF(ISNA(VLOOKUP((ROW(C511)-11),'List of tables'!$A$4:$G$998,5,FALSE))," ",VLOOKUP((ROW(C511)-11),'List of tables'!$A$4:$G$998,5,FALSE))</f>
        <v>Postcode District</v>
      </c>
      <c r="D511" s="10" t="str">
        <f>IF(ISNA(VLOOKUP((ROW(D511)-11),'List of tables'!$A$4:$G$998,6,FALSE))," ",VLOOKUP((ROW(D511)-11),'List of tables'!$A$4:$G$998,6,FALSE))</f>
        <v>All usual residents</v>
      </c>
      <c r="E511" s="59">
        <f>IF(ISNA(VLOOKUP((ROW(E511)-11),'List of tables'!$A$4:$G$998,7,FALSE))," ",VLOOKUP((ROW(E511)-11),'List of tables'!$A$4:$G$998,7,FALSE))</f>
        <v>44572</v>
      </c>
      <c r="F511" s="28" t="str">
        <f t="shared" si="7"/>
        <v>Download file (ODS, 13 KB)</v>
      </c>
      <c r="H511" s="12" t="str">
        <f>IF(ISNA(VLOOKUP((ROW(H511)-11),'List of tables'!$A$4:$I$998,9,FALSE))," ",VLOOKUP((ROW(H511)-11),'List of tables'!$A$4:$I$998,9,FALSE))</f>
        <v>https://datavis.nisra.gov.uk/census/2011/census-2011-commissioned-table-ct0512ni.ods</v>
      </c>
      <c r="I511" s="12" t="str">
        <f>IF(ISNA(VLOOKUP((ROW(I511)-11),'List of tables'!$A$4:$I$998,8,FALSE))," ",VLOOKUP((ROW(I511)-11),'List of tables'!$A$4:$I$998,8,FALSE))</f>
        <v>Download file (ODS, 13 KB)</v>
      </c>
    </row>
    <row r="512" spans="1:9" ht="31" customHeight="1">
      <c r="A512" s="31" t="str">
        <f>IF(ISNA(VLOOKUP((ROW(A512)-11),'List of tables'!$A$4:$G$998,2,FALSE))," ",VLOOKUP((ROW(A512)-11),'List of tables'!$A$4:$G$998,2,FALSE))</f>
        <v>CT0513NI</v>
      </c>
      <c r="B512" s="10" t="str">
        <f>IF(ISNA(VLOOKUP((ROW(B512)-11),'List of tables'!$A$4:$G$998,3,FALSE))," ",VLOOKUP((ROW(B512)-11),'List of tables'!$A$4:$G$998,3,FALSE))</f>
        <v>Central Heating by Disability by Age</v>
      </c>
      <c r="C512" s="10" t="str">
        <f>IF(ISNA(VLOOKUP((ROW(C512)-11),'List of tables'!$A$4:$G$998,5,FALSE))," ",VLOOKUP((ROW(C512)-11),'List of tables'!$A$4:$G$998,5,FALSE))</f>
        <v>Local Government District (2014)</v>
      </c>
      <c r="D512" s="10" t="str">
        <f>IF(ISNA(VLOOKUP((ROW(D512)-11),'List of tables'!$A$4:$G$998,6,FALSE))," ",VLOOKUP((ROW(D512)-11),'List of tables'!$A$4:$G$998,6,FALSE))</f>
        <v>All usual residents</v>
      </c>
      <c r="E512" s="59">
        <f>IF(ISNA(VLOOKUP((ROW(E512)-11),'List of tables'!$A$4:$G$998,7,FALSE))," ",VLOOKUP((ROW(E512)-11),'List of tables'!$A$4:$G$998,7,FALSE))</f>
        <v>44572</v>
      </c>
      <c r="F512" s="28" t="str">
        <f t="shared" si="7"/>
        <v>Download file (ODS, 30 KB)</v>
      </c>
      <c r="H512" s="12" t="str">
        <f>IF(ISNA(VLOOKUP((ROW(H512)-11),'List of tables'!$A$4:$I$998,9,FALSE))," ",VLOOKUP((ROW(H512)-11),'List of tables'!$A$4:$I$998,9,FALSE))</f>
        <v>https://datavis.nisra.gov.uk/census/2011/census-2011-commissioned-table-ct0513ni.ods</v>
      </c>
      <c r="I512" s="12" t="str">
        <f>IF(ISNA(VLOOKUP((ROW(I512)-11),'List of tables'!$A$4:$I$998,8,FALSE))," ",VLOOKUP((ROW(I512)-11),'List of tables'!$A$4:$I$998,8,FALSE))</f>
        <v>Download file (ODS, 30 KB)</v>
      </c>
    </row>
    <row r="513" spans="1:9" ht="31" customHeight="1">
      <c r="A513" s="31" t="str">
        <f>IF(ISNA(VLOOKUP((ROW(A513)-11),'List of tables'!$A$4:$G$998,2,FALSE))," ",VLOOKUP((ROW(A513)-11),'List of tables'!$A$4:$G$998,2,FALSE))</f>
        <v>CT0514NI</v>
      </c>
      <c r="B513" s="10" t="str">
        <f>IF(ISNA(VLOOKUP((ROW(B513)-11),'List of tables'!$A$4:$G$998,3,FALSE))," ",VLOOKUP((ROW(B513)-11),'List of tables'!$A$4:$G$998,3,FALSE))</f>
        <v>Irish Language Skills by Household Structure</v>
      </c>
      <c r="C513" s="10" t="str">
        <f>IF(ISNA(VLOOKUP((ROW(C513)-11),'List of tables'!$A$4:$G$998,5,FALSE))," ",VLOOKUP((ROW(C513)-11),'List of tables'!$A$4:$G$998,5,FALSE))</f>
        <v>Local Government District (2014), Assembly Area</v>
      </c>
      <c r="D513" s="10" t="str">
        <f>IF(ISNA(VLOOKUP((ROW(D513)-11),'List of tables'!$A$4:$G$998,6,FALSE))," ",VLOOKUP((ROW(D513)-11),'List of tables'!$A$4:$G$998,6,FALSE))</f>
        <v>All usual residents aged 3 and above</v>
      </c>
      <c r="E513" s="59">
        <f>IF(ISNA(VLOOKUP((ROW(E513)-11),'List of tables'!$A$4:$G$998,7,FALSE))," ",VLOOKUP((ROW(E513)-11),'List of tables'!$A$4:$G$998,7,FALSE))</f>
        <v>44572</v>
      </c>
      <c r="F513" s="28" t="str">
        <f t="shared" si="7"/>
        <v>Download file (ODS, 16 KB)</v>
      </c>
      <c r="H513" s="12" t="str">
        <f>IF(ISNA(VLOOKUP((ROW(H513)-11),'List of tables'!$A$4:$I$998,9,FALSE))," ",VLOOKUP((ROW(H513)-11),'List of tables'!$A$4:$I$998,9,FALSE))</f>
        <v>https://datavis.nisra.gov.uk/census/2011/census-2011-commissioned-table-ct0514ni.ods</v>
      </c>
      <c r="I513" s="12" t="str">
        <f>IF(ISNA(VLOOKUP((ROW(I513)-11),'List of tables'!$A$4:$I$998,8,FALSE))," ",VLOOKUP((ROW(I513)-11),'List of tables'!$A$4:$I$998,8,FALSE))</f>
        <v>Download file (ODS, 16 KB)</v>
      </c>
    </row>
    <row r="514" spans="1:9" ht="31" customHeight="1">
      <c r="A514" s="31" t="str">
        <f>IF(ISNA(VLOOKUP((ROW(A514)-11),'List of tables'!$A$4:$G$998,2,FALSE))," ",VLOOKUP((ROW(A514)-11),'List of tables'!$A$4:$G$998,2,FALSE))</f>
        <v>CT0515NI</v>
      </c>
      <c r="B514" s="10" t="str">
        <f>IF(ISNA(VLOOKUP((ROW(B514)-11),'List of tables'!$A$4:$G$998,3,FALSE))," ",VLOOKUP((ROW(B514)-11),'List of tables'!$A$4:$G$998,3,FALSE))</f>
        <v>Ability to Speak the Irish Language by Household Structure</v>
      </c>
      <c r="C514" s="10" t="str">
        <f>IF(ISNA(VLOOKUP((ROW(C514)-11),'List of tables'!$A$4:$G$998,5,FALSE))," ",VLOOKUP((ROW(C514)-11),'List of tables'!$A$4:$G$998,5,FALSE))</f>
        <v>Local Government District (2014), Assembly Area</v>
      </c>
      <c r="D514" s="10" t="str">
        <f>IF(ISNA(VLOOKUP((ROW(D514)-11),'List of tables'!$A$4:$G$998,6,FALSE))," ",VLOOKUP((ROW(D514)-11),'List of tables'!$A$4:$G$998,6,FALSE))</f>
        <v>All usual residents aged 3 and above</v>
      </c>
      <c r="E514" s="59">
        <f>IF(ISNA(VLOOKUP((ROW(E514)-11),'List of tables'!$A$4:$G$998,7,FALSE))," ",VLOOKUP((ROW(E514)-11),'List of tables'!$A$4:$G$998,7,FALSE))</f>
        <v>44572</v>
      </c>
      <c r="F514" s="28" t="str">
        <f t="shared" si="7"/>
        <v>Download file (ODS, 17 KB)</v>
      </c>
      <c r="H514" s="12" t="str">
        <f>IF(ISNA(VLOOKUP((ROW(H514)-11),'List of tables'!$A$4:$I$998,9,FALSE))," ",VLOOKUP((ROW(H514)-11),'List of tables'!$A$4:$I$998,9,FALSE))</f>
        <v>https://datavis.nisra.gov.uk/census/2011/census-2011-commissioned-table-ct0515ni.ods</v>
      </c>
      <c r="I514" s="12" t="str">
        <f>IF(ISNA(VLOOKUP((ROW(I514)-11),'List of tables'!$A$4:$I$998,8,FALSE))," ",VLOOKUP((ROW(I514)-11),'List of tables'!$A$4:$I$998,8,FALSE))</f>
        <v>Download file (ODS, 17 KB)</v>
      </c>
    </row>
    <row r="515" spans="1:9" ht="31" customHeight="1">
      <c r="A515" s="31" t="str">
        <f>IF(ISNA(VLOOKUP((ROW(A515)-11),'List of tables'!$A$4:$G$998,2,FALSE))," ",VLOOKUP((ROW(A515)-11),'List of tables'!$A$4:$G$998,2,FALSE))</f>
        <v>CT0516NI</v>
      </c>
      <c r="B515" s="10" t="str">
        <f>IF(ISNA(VLOOKUP((ROW(B515)-11),'List of tables'!$A$4:$G$998,3,FALSE))," ",VLOOKUP((ROW(B515)-11),'List of tables'!$A$4:$G$998,3,FALSE))</f>
        <v>Disability by Ethnicity by Blind or Visually Impaired</v>
      </c>
      <c r="C515" s="10" t="str">
        <f>IF(ISNA(VLOOKUP((ROW(C515)-11),'List of tables'!$A$4:$G$998,5,FALSE))," ",VLOOKUP((ROW(C515)-11),'List of tables'!$A$4:$G$998,5,FALSE))</f>
        <v>Local Government District (2014)</v>
      </c>
      <c r="D515" s="10" t="str">
        <f>IF(ISNA(VLOOKUP((ROW(D515)-11),'List of tables'!$A$4:$G$998,6,FALSE))," ",VLOOKUP((ROW(D515)-11),'List of tables'!$A$4:$G$998,6,FALSE))</f>
        <v>All usual residents who identified as blind or visually impaired</v>
      </c>
      <c r="E515" s="59">
        <f>IF(ISNA(VLOOKUP((ROW(E515)-11),'List of tables'!$A$4:$G$998,7,FALSE))," ",VLOOKUP((ROW(E515)-11),'List of tables'!$A$4:$G$998,7,FALSE))</f>
        <v>44572</v>
      </c>
      <c r="F515" s="28" t="str">
        <f t="shared" si="7"/>
        <v>Download file (ODS, 9 KB)</v>
      </c>
      <c r="H515" s="12" t="str">
        <f>IF(ISNA(VLOOKUP((ROW(H515)-11),'List of tables'!$A$4:$I$998,9,FALSE))," ",VLOOKUP((ROW(H515)-11),'List of tables'!$A$4:$I$998,9,FALSE))</f>
        <v>https://datavis.nisra.gov.uk/census/2011/census-2011-commissioned-table-ct0516ni.ods</v>
      </c>
      <c r="I515" s="12" t="str">
        <f>IF(ISNA(VLOOKUP((ROW(I515)-11),'List of tables'!$A$4:$I$998,8,FALSE))," ",VLOOKUP((ROW(I515)-11),'List of tables'!$A$4:$I$998,8,FALSE))</f>
        <v>Download file (ODS, 9 KB)</v>
      </c>
    </row>
    <row r="516" spans="1:9" ht="31" customHeight="1">
      <c r="A516" s="31" t="str">
        <f>IF(ISNA(VLOOKUP((ROW(A516)-11),'List of tables'!$A$4:$G$998,2,FALSE))," ",VLOOKUP((ROW(A516)-11),'List of tables'!$A$4:$G$998,2,FALSE))</f>
        <v>CT0517NI</v>
      </c>
      <c r="B516" s="10" t="str">
        <f>IF(ISNA(VLOOKUP((ROW(B516)-11),'List of tables'!$A$4:$G$998,3,FALSE))," ",VLOOKUP((ROW(B516)-11),'List of tables'!$A$4:$G$998,3,FALSE))</f>
        <v>Economic Activity by Ethnicity</v>
      </c>
      <c r="C516" s="10" t="str">
        <f>IF(ISNA(VLOOKUP((ROW(C516)-11),'List of tables'!$A$4:$G$998,5,FALSE))," ",VLOOKUP((ROW(C516)-11),'List of tables'!$A$4:$G$998,5,FALSE))</f>
        <v>Super Output Area</v>
      </c>
      <c r="D516" s="10" t="str">
        <f>IF(ISNA(VLOOKUP((ROW(D516)-11),'List of tables'!$A$4:$G$998,6,FALSE))," ",VLOOKUP((ROW(D516)-11),'List of tables'!$A$4:$G$998,6,FALSE))</f>
        <v>All usual residents aged 16 to 74</v>
      </c>
      <c r="E516" s="59">
        <f>IF(ISNA(VLOOKUP((ROW(E516)-11),'List of tables'!$A$4:$G$998,7,FALSE))," ",VLOOKUP((ROW(E516)-11),'List of tables'!$A$4:$G$998,7,FALSE))</f>
        <v>44572</v>
      </c>
      <c r="F516" s="28" t="str">
        <f t="shared" si="7"/>
        <v>Download file (ODS, 123 KB)</v>
      </c>
      <c r="H516" s="12" t="str">
        <f>IF(ISNA(VLOOKUP((ROW(H516)-11),'List of tables'!$A$4:$I$998,9,FALSE))," ",VLOOKUP((ROW(H516)-11),'List of tables'!$A$4:$I$998,9,FALSE))</f>
        <v>https://datavis.nisra.gov.uk/census/2011/census-2011-commissioned-table-ct0517ni.ods</v>
      </c>
      <c r="I516" s="12" t="str">
        <f>IF(ISNA(VLOOKUP((ROW(I516)-11),'List of tables'!$A$4:$I$998,8,FALSE))," ",VLOOKUP((ROW(I516)-11),'List of tables'!$A$4:$I$998,8,FALSE))</f>
        <v>Download file (ODS, 123 KB)</v>
      </c>
    </row>
    <row r="517" spans="1:9" ht="31" customHeight="1">
      <c r="A517" s="31" t="str">
        <f>IF(ISNA(VLOOKUP((ROW(A517)-11),'List of tables'!$A$4:$G$998,2,FALSE))," ",VLOOKUP((ROW(A517)-11),'List of tables'!$A$4:$G$998,2,FALSE))</f>
        <v>CT0518NI</v>
      </c>
      <c r="B517" s="10" t="str">
        <f>IF(ISNA(VLOOKUP((ROW(B517)-11),'List of tables'!$A$4:$G$998,3,FALSE))," ",VLOOKUP((ROW(B517)-11),'List of tables'!$A$4:$G$998,3,FALSE))</f>
        <v>Population Aged 12 and Under</v>
      </c>
      <c r="C517" s="10" t="str">
        <f>IF(ISNA(VLOOKUP((ROW(C517)-11),'List of tables'!$A$4:$G$998,5,FALSE))," ",VLOOKUP((ROW(C517)-11),'List of tables'!$A$4:$G$998,5,FALSE))</f>
        <v>Settlement2015</v>
      </c>
      <c r="D517" s="10" t="str">
        <f>IF(ISNA(VLOOKUP((ROW(D517)-11),'List of tables'!$A$4:$G$998,6,FALSE))," ",VLOOKUP((ROW(D517)-11),'List of tables'!$A$4:$G$998,6,FALSE))</f>
        <v>All usual residents</v>
      </c>
      <c r="E517" s="59">
        <f>IF(ISNA(VLOOKUP((ROW(E517)-11),'List of tables'!$A$4:$G$998,7,FALSE))," ",VLOOKUP((ROW(E517)-11),'List of tables'!$A$4:$G$998,7,FALSE))</f>
        <v>44572</v>
      </c>
      <c r="F517" s="28" t="str">
        <f t="shared" si="7"/>
        <v>Download file (ODS, 23 KB)</v>
      </c>
      <c r="H517" s="12" t="str">
        <f>IF(ISNA(VLOOKUP((ROW(H517)-11),'List of tables'!$A$4:$I$998,9,FALSE))," ",VLOOKUP((ROW(H517)-11),'List of tables'!$A$4:$I$998,9,FALSE))</f>
        <v>https://datavis.nisra.gov.uk/census/2011/census-2011-commissioned-table-ct0518ni.ods</v>
      </c>
      <c r="I517" s="12" t="str">
        <f>IF(ISNA(VLOOKUP((ROW(I517)-11),'List of tables'!$A$4:$I$998,8,FALSE))," ",VLOOKUP((ROW(I517)-11),'List of tables'!$A$4:$I$998,8,FALSE))</f>
        <v>Download file (ODS, 23 KB)</v>
      </c>
    </row>
    <row r="518" spans="1:9" ht="31" customHeight="1">
      <c r="A518" s="31" t="str">
        <f>IF(ISNA(VLOOKUP((ROW(A518)-11),'List of tables'!$A$4:$G$998,2,FALSE))," ",VLOOKUP((ROW(A518)-11),'List of tables'!$A$4:$G$998,2,FALSE))</f>
        <v>CT0520NI</v>
      </c>
      <c r="B518" s="10" t="str">
        <f>IF(ISNA(VLOOKUP((ROW(B518)-11),'List of tables'!$A$4:$G$998,3,FALSE))," ",VLOOKUP((ROW(B518)-11),'List of tables'!$A$4:$G$998,3,FALSE))</f>
        <v>Highest Level of Qualification by Age and Urban-Rural Classification</v>
      </c>
      <c r="C518" s="10" t="str">
        <f>IF(ISNA(VLOOKUP((ROW(C518)-11),'List of tables'!$A$4:$G$998,5,FALSE))," ",VLOOKUP((ROW(C518)-11),'List of tables'!$A$4:$G$998,5,FALSE))</f>
        <v>Northern Ireland, URBAN/RURAL (2005 SOA Classification)</v>
      </c>
      <c r="D518" s="10" t="str">
        <f>IF(ISNA(VLOOKUP((ROW(D518)-11),'List of tables'!$A$4:$G$998,6,FALSE))," ",VLOOKUP((ROW(D518)-11),'List of tables'!$A$4:$G$998,6,FALSE))</f>
        <v>All usual residents aged 16 to 64</v>
      </c>
      <c r="E518" s="59">
        <f>IF(ISNA(VLOOKUP((ROW(E518)-11),'List of tables'!$A$4:$G$998,7,FALSE))," ",VLOOKUP((ROW(E518)-11),'List of tables'!$A$4:$G$998,7,FALSE))</f>
        <v>44572</v>
      </c>
      <c r="F518" s="28" t="str">
        <f t="shared" si="7"/>
        <v>Download file (ODS, 16 KB)</v>
      </c>
      <c r="H518" s="12" t="str">
        <f>IF(ISNA(VLOOKUP((ROW(H518)-11),'List of tables'!$A$4:$I$998,9,FALSE))," ",VLOOKUP((ROW(H518)-11),'List of tables'!$A$4:$I$998,9,FALSE))</f>
        <v>https://datavis.nisra.gov.uk/census/2011/census-2011-commissioned-table-ct0520ni.ods</v>
      </c>
      <c r="I518" s="12" t="str">
        <f>IF(ISNA(VLOOKUP((ROW(I518)-11),'List of tables'!$A$4:$I$998,8,FALSE))," ",VLOOKUP((ROW(I518)-11),'List of tables'!$A$4:$I$998,8,FALSE))</f>
        <v>Download file (ODS, 16 KB)</v>
      </c>
    </row>
    <row r="519" spans="1:9" ht="31" customHeight="1">
      <c r="A519" s="31" t="str">
        <f>IF(ISNA(VLOOKUP((ROW(A519)-11),'List of tables'!$A$4:$G$998,2,FALSE))," ",VLOOKUP((ROW(A519)-11),'List of tables'!$A$4:$G$998,2,FALSE))</f>
        <v>CT0521NI</v>
      </c>
      <c r="B519" s="10" t="str">
        <f>IF(ISNA(VLOOKUP((ROW(B519)-11),'List of tables'!$A$4:$G$998,3,FALSE))," ",VLOOKUP((ROW(B519)-11),'List of tables'!$A$4:$G$998,3,FALSE))</f>
        <v>Employment Status by Highest level of Qualification, Age and Urban-Rural Classification</v>
      </c>
      <c r="C519" s="10" t="str">
        <f>IF(ISNA(VLOOKUP((ROW(C519)-11),'List of tables'!$A$4:$G$998,5,FALSE))," ",VLOOKUP((ROW(C519)-11),'List of tables'!$A$4:$G$998,5,FALSE))</f>
        <v>URBAN/RURAL (2005 SOA Classification)</v>
      </c>
      <c r="D519" s="10" t="str">
        <f>IF(ISNA(VLOOKUP((ROW(D519)-11),'List of tables'!$A$4:$G$998,6,FALSE))," ",VLOOKUP((ROW(D519)-11),'List of tables'!$A$4:$G$998,6,FALSE))</f>
        <v>All usual residents aged 16 to 64 living in a rural area</v>
      </c>
      <c r="E519" s="59">
        <f>IF(ISNA(VLOOKUP((ROW(E519)-11),'List of tables'!$A$4:$G$998,7,FALSE))," ",VLOOKUP((ROW(E519)-11),'List of tables'!$A$4:$G$998,7,FALSE))</f>
        <v>44572</v>
      </c>
      <c r="F519" s="28" t="str">
        <f t="shared" si="7"/>
        <v>Download file (ODS, 13 KB)</v>
      </c>
      <c r="H519" s="12" t="str">
        <f>IF(ISNA(VLOOKUP((ROW(H519)-11),'List of tables'!$A$4:$I$998,9,FALSE))," ",VLOOKUP((ROW(H519)-11),'List of tables'!$A$4:$I$998,9,FALSE))</f>
        <v>https://datavis.nisra.gov.uk/census/2011/census-2011-commissioned-table-ct0521ni.ods</v>
      </c>
      <c r="I519" s="12" t="str">
        <f>IF(ISNA(VLOOKUP((ROW(I519)-11),'List of tables'!$A$4:$I$998,8,FALSE))," ",VLOOKUP((ROW(I519)-11),'List of tables'!$A$4:$I$998,8,FALSE))</f>
        <v>Download file (ODS, 13 KB)</v>
      </c>
    </row>
    <row r="520" spans="1:9" ht="31" customHeight="1">
      <c r="A520" s="31" t="str">
        <f>IF(ISNA(VLOOKUP((ROW(A520)-11),'List of tables'!$A$4:$G$998,2,FALSE))," ",VLOOKUP((ROW(A520)-11),'List of tables'!$A$4:$G$998,2,FALSE))</f>
        <v>CT0522NI</v>
      </c>
      <c r="B520" s="10" t="str">
        <f>IF(ISNA(VLOOKUP((ROW(B520)-11),'List of tables'!$A$4:$G$998,3,FALSE))," ",VLOOKUP((ROW(B520)-11),'List of tables'!$A$4:$G$998,3,FALSE))</f>
        <v>Occupation by Highest Level of Qualification, age and Urban-Rural Classification</v>
      </c>
      <c r="C520" s="10" t="str">
        <f>IF(ISNA(VLOOKUP((ROW(C520)-11),'List of tables'!$A$4:$G$998,5,FALSE))," ",VLOOKUP((ROW(C520)-11),'List of tables'!$A$4:$G$998,5,FALSE))</f>
        <v>Northern Ireland, URBAN/RURAL (2005 SOA Classification)</v>
      </c>
      <c r="D520" s="10" t="str">
        <f>IF(ISNA(VLOOKUP((ROW(D520)-11),'List of tables'!$A$4:$G$998,6,FALSE))," ",VLOOKUP((ROW(D520)-11),'List of tables'!$A$4:$G$998,6,FALSE))</f>
        <v>All usual residents aged 16 to 64 who had ever been employed and living within a rural area</v>
      </c>
      <c r="E520" s="59">
        <f>IF(ISNA(VLOOKUP((ROW(E520)-11),'List of tables'!$A$4:$G$998,7,FALSE))," ",VLOOKUP((ROW(E520)-11),'List of tables'!$A$4:$G$998,7,FALSE))</f>
        <v>44572</v>
      </c>
      <c r="F520" s="28" t="str">
        <f t="shared" si="7"/>
        <v>Download file (ODS, 17 KB)</v>
      </c>
      <c r="H520" s="12" t="str">
        <f>IF(ISNA(VLOOKUP((ROW(H520)-11),'List of tables'!$A$4:$I$998,9,FALSE))," ",VLOOKUP((ROW(H520)-11),'List of tables'!$A$4:$I$998,9,FALSE))</f>
        <v>https://datavis.nisra.gov.uk/census/2011/census-2011-commissioned-table-ct0522ni.ods</v>
      </c>
      <c r="I520" s="12" t="str">
        <f>IF(ISNA(VLOOKUP((ROW(I520)-11),'List of tables'!$A$4:$I$998,8,FALSE))," ",VLOOKUP((ROW(I520)-11),'List of tables'!$A$4:$I$998,8,FALSE))</f>
        <v>Download file (ODS, 17 KB)</v>
      </c>
    </row>
    <row r="521" spans="1:9" ht="31" customHeight="1">
      <c r="A521" s="31" t="str">
        <f>IF(ISNA(VLOOKUP((ROW(A521)-11),'List of tables'!$A$4:$G$998,2,FALSE))," ",VLOOKUP((ROW(A521)-11),'List of tables'!$A$4:$G$998,2,FALSE))</f>
        <v>CT0523NI</v>
      </c>
      <c r="B521" s="10" t="str">
        <f>IF(ISNA(VLOOKUP((ROW(B521)-11),'List of tables'!$A$4:$G$998,3,FALSE))," ",VLOOKUP((ROW(B521)-11),'List of tables'!$A$4:$G$998,3,FALSE))</f>
        <v>Ethnicity by Single Year of Age</v>
      </c>
      <c r="C521" s="10" t="str">
        <f>IF(ISNA(VLOOKUP((ROW(C521)-11),'List of tables'!$A$4:$G$998,5,FALSE))," ",VLOOKUP((ROW(C521)-11),'List of tables'!$A$4:$G$998,5,FALSE))</f>
        <v>Northern Ireland</v>
      </c>
      <c r="D521" s="10" t="str">
        <f>IF(ISNA(VLOOKUP((ROW(D521)-11),'List of tables'!$A$4:$G$998,6,FALSE))," ",VLOOKUP((ROW(D521)-11),'List of tables'!$A$4:$G$998,6,FALSE))</f>
        <v>All usual residents</v>
      </c>
      <c r="E521" s="59">
        <f>IF(ISNA(VLOOKUP((ROW(E521)-11),'List of tables'!$A$4:$G$998,7,FALSE))," ",VLOOKUP((ROW(E521)-11),'List of tables'!$A$4:$G$998,7,FALSE))</f>
        <v>44572</v>
      </c>
      <c r="F521" s="28" t="str">
        <f t="shared" si="7"/>
        <v>Download file (ODS, 14 KB)</v>
      </c>
      <c r="H521" s="12" t="str">
        <f>IF(ISNA(VLOOKUP((ROW(H521)-11),'List of tables'!$A$4:$I$998,9,FALSE))," ",VLOOKUP((ROW(H521)-11),'List of tables'!$A$4:$I$998,9,FALSE))</f>
        <v>https://datavis.nisra.gov.uk/census/2011/census-2011-commissioned-table-ct0523ni.ods</v>
      </c>
      <c r="I521" s="12" t="str">
        <f>IF(ISNA(VLOOKUP((ROW(I521)-11),'List of tables'!$A$4:$I$998,8,FALSE))," ",VLOOKUP((ROW(I521)-11),'List of tables'!$A$4:$I$998,8,FALSE))</f>
        <v>Download file (ODS, 14 KB)</v>
      </c>
    </row>
    <row r="522" spans="1:9" ht="31" customHeight="1">
      <c r="A522" s="31" t="str">
        <f>IF(ISNA(VLOOKUP((ROW(A522)-11),'List of tables'!$A$4:$G$998,2,FALSE))," ",VLOOKUP((ROW(A522)-11),'List of tables'!$A$4:$G$998,2,FALSE))</f>
        <v>CT0524NI</v>
      </c>
      <c r="B522" s="10" t="str">
        <f>IF(ISNA(VLOOKUP((ROW(B522)-11),'List of tables'!$A$4:$G$998,3,FALSE))," ",VLOOKUP((ROW(B522)-11),'List of tables'!$A$4:$G$998,3,FALSE))</f>
        <v>Ethnic Group by Age</v>
      </c>
      <c r="C522" s="10" t="str">
        <f>IF(ISNA(VLOOKUP((ROW(C522)-11),'List of tables'!$A$4:$G$998,5,FALSE))," ",VLOOKUP((ROW(C522)-11),'List of tables'!$A$4:$G$998,5,FALSE))</f>
        <v>Health and Social Care Trust</v>
      </c>
      <c r="D522" s="10" t="str">
        <f>IF(ISNA(VLOOKUP((ROW(D522)-11),'List of tables'!$A$4:$G$998,6,FALSE))," ",VLOOKUP((ROW(D522)-11),'List of tables'!$A$4:$G$998,6,FALSE))</f>
        <v>All usual residents</v>
      </c>
      <c r="E522" s="59">
        <f>IF(ISNA(VLOOKUP((ROW(E522)-11),'List of tables'!$A$4:$G$998,7,FALSE))," ",VLOOKUP((ROW(E522)-11),'List of tables'!$A$4:$G$998,7,FALSE))</f>
        <v>44572</v>
      </c>
      <c r="F522" s="28" t="str">
        <f t="shared" si="7"/>
        <v>Download file (ODS, 21 KB)</v>
      </c>
      <c r="H522" s="12" t="str">
        <f>IF(ISNA(VLOOKUP((ROW(H522)-11),'List of tables'!$A$4:$I$998,9,FALSE))," ",VLOOKUP((ROW(H522)-11),'List of tables'!$A$4:$I$998,9,FALSE))</f>
        <v>https://datavis.nisra.gov.uk/census/2011/census-2011-commissioned-table-ct0524ni.ods</v>
      </c>
      <c r="I522" s="12" t="str">
        <f>IF(ISNA(VLOOKUP((ROW(I522)-11),'List of tables'!$A$4:$I$998,8,FALSE))," ",VLOOKUP((ROW(I522)-11),'List of tables'!$A$4:$I$998,8,FALSE))</f>
        <v>Download file (ODS, 21 KB)</v>
      </c>
    </row>
    <row r="523" spans="1:9" ht="31" customHeight="1">
      <c r="A523" s="31" t="str">
        <f>IF(ISNA(VLOOKUP((ROW(A523)-11),'List of tables'!$A$4:$G$998,2,FALSE))," ",VLOOKUP((ROW(A523)-11),'List of tables'!$A$4:$G$998,2,FALSE))</f>
        <v>CT0525NI</v>
      </c>
      <c r="B523" s="10" t="str">
        <f>IF(ISNA(VLOOKUP((ROW(B523)-11),'List of tables'!$A$4:$G$998,3,FALSE))," ",VLOOKUP((ROW(B523)-11),'List of tables'!$A$4:$G$998,3,FALSE))</f>
        <v>Number of Dependent Children by Age by Sex</v>
      </c>
      <c r="C523" s="10" t="str">
        <f>IF(ISNA(VLOOKUP((ROW(C523)-11),'List of tables'!$A$4:$G$998,5,FALSE))," ",VLOOKUP((ROW(C523)-11),'List of tables'!$A$4:$G$998,5,FALSE))</f>
        <v>Northern Ireland</v>
      </c>
      <c r="D523" s="10" t="str">
        <f>IF(ISNA(VLOOKUP((ROW(D523)-11),'List of tables'!$A$4:$G$998,6,FALSE))," ",VLOOKUP((ROW(D523)-11),'List of tables'!$A$4:$G$998,6,FALSE))</f>
        <v>All usual residents living in households</v>
      </c>
      <c r="E523" s="59">
        <f>IF(ISNA(VLOOKUP((ROW(E523)-11),'List of tables'!$A$4:$G$998,7,FALSE))," ",VLOOKUP((ROW(E523)-11),'List of tables'!$A$4:$G$998,7,FALSE))</f>
        <v>44572</v>
      </c>
      <c r="F523" s="28" t="str">
        <f t="shared" si="7"/>
        <v>Download file (ODS, 13 KB)</v>
      </c>
      <c r="H523" s="12" t="str">
        <f>IF(ISNA(VLOOKUP((ROW(H523)-11),'List of tables'!$A$4:$I$998,9,FALSE))," ",VLOOKUP((ROW(H523)-11),'List of tables'!$A$4:$I$998,9,FALSE))</f>
        <v>https://datavis.nisra.gov.uk/census/2011/census-2011-commissioned-table-ct0525ni.ods</v>
      </c>
      <c r="I523" s="12" t="str">
        <f>IF(ISNA(VLOOKUP((ROW(I523)-11),'List of tables'!$A$4:$I$998,8,FALSE))," ",VLOOKUP((ROW(I523)-11),'List of tables'!$A$4:$I$998,8,FALSE))</f>
        <v>Download file (ODS, 13 KB)</v>
      </c>
    </row>
    <row r="524" spans="1:9" ht="31" customHeight="1">
      <c r="A524" s="31" t="str">
        <f>IF(ISNA(VLOOKUP((ROW(A524)-11),'List of tables'!$A$4:$G$998,2,FALSE))," ",VLOOKUP((ROW(A524)-11),'List of tables'!$A$4:$G$998,2,FALSE))</f>
        <v>CT0526NI</v>
      </c>
      <c r="B524" s="10" t="str">
        <f>IF(ISNA(VLOOKUP((ROW(B524)-11),'List of tables'!$A$4:$G$998,3,FALSE))," ",VLOOKUP((ROW(B524)-11),'List of tables'!$A$4:$G$998,3,FALSE))</f>
        <v>Sex by Selected Country of Birth</v>
      </c>
      <c r="C524" s="10" t="str">
        <f>IF(ISNA(VLOOKUP((ROW(C524)-11),'List of tables'!$A$4:$G$998,5,FALSE))," ",VLOOKUP((ROW(C524)-11),'List of tables'!$A$4:$G$998,5,FALSE))</f>
        <v>Northern Ireland</v>
      </c>
      <c r="D524" s="10" t="str">
        <f>IF(ISNA(VLOOKUP((ROW(D524)-11),'List of tables'!$A$4:$G$998,6,FALSE))," ",VLOOKUP((ROW(D524)-11),'List of tables'!$A$4:$G$998,6,FALSE))</f>
        <v>All usual residents with a country of birth in Asia</v>
      </c>
      <c r="E524" s="59">
        <f>IF(ISNA(VLOOKUP((ROW(E524)-11),'List of tables'!$A$4:$G$998,7,FALSE))," ",VLOOKUP((ROW(E524)-11),'List of tables'!$A$4:$G$998,7,FALSE))</f>
        <v>44572</v>
      </c>
      <c r="F524" s="28" t="str">
        <f t="shared" si="7"/>
        <v>Download file (ODS, 11 KB)</v>
      </c>
      <c r="H524" s="12" t="str">
        <f>IF(ISNA(VLOOKUP((ROW(H524)-11),'List of tables'!$A$4:$I$998,9,FALSE))," ",VLOOKUP((ROW(H524)-11),'List of tables'!$A$4:$I$998,9,FALSE))</f>
        <v>https://datavis.nisra.gov.uk/census/2011/census-2011-commissioned-table-ct0526ni.ods</v>
      </c>
      <c r="I524" s="12" t="str">
        <f>IF(ISNA(VLOOKUP((ROW(I524)-11),'List of tables'!$A$4:$I$998,8,FALSE))," ",VLOOKUP((ROW(I524)-11),'List of tables'!$A$4:$I$998,8,FALSE))</f>
        <v>Download file (ODS, 11 KB)</v>
      </c>
    </row>
    <row r="525" spans="1:9" ht="31" customHeight="1">
      <c r="A525" s="31" t="str">
        <f>IF(ISNA(VLOOKUP((ROW(A525)-11),'List of tables'!$A$4:$G$998,2,FALSE))," ",VLOOKUP((ROW(A525)-11),'List of tables'!$A$4:$G$998,2,FALSE))</f>
        <v>CT0527NI</v>
      </c>
      <c r="B525" s="10" t="str">
        <f>IF(ISNA(VLOOKUP((ROW(B525)-11),'List of tables'!$A$4:$G$998,3,FALSE))," ",VLOOKUP((ROW(B525)-11),'List of tables'!$A$4:$G$998,3,FALSE))</f>
        <v>Sex by Selected Ethnic Group</v>
      </c>
      <c r="C525" s="10" t="str">
        <f>IF(ISNA(VLOOKUP((ROW(C525)-11),'List of tables'!$A$4:$G$998,5,FALSE))," ",VLOOKUP((ROW(C525)-11),'List of tables'!$A$4:$G$998,5,FALSE))</f>
        <v>Northern Ireland</v>
      </c>
      <c r="D525" s="10" t="str">
        <f>IF(ISNA(VLOOKUP((ROW(D525)-11),'List of tables'!$A$4:$G$998,6,FALSE))," ",VLOOKUP((ROW(D525)-11),'List of tables'!$A$4:$G$998,6,FALSE))</f>
        <v>All usual residents from an Asian Ethnic Group</v>
      </c>
      <c r="E525" s="59">
        <f>IF(ISNA(VLOOKUP((ROW(E525)-11),'List of tables'!$A$4:$G$998,7,FALSE))," ",VLOOKUP((ROW(E525)-11),'List of tables'!$A$4:$G$998,7,FALSE))</f>
        <v>44572</v>
      </c>
      <c r="F525" s="28" t="str">
        <f t="shared" ref="F525:F588" si="8">IF(LEN(H525)&lt;10,"",HYPERLINK(H525,I525))</f>
        <v>Download file (ODS, 10 KB)</v>
      </c>
      <c r="H525" s="12" t="str">
        <f>IF(ISNA(VLOOKUP((ROW(H525)-11),'List of tables'!$A$4:$I$998,9,FALSE))," ",VLOOKUP((ROW(H525)-11),'List of tables'!$A$4:$I$998,9,FALSE))</f>
        <v>https://datavis.nisra.gov.uk/census/2011/census-2011-commissioned-table-ct0527ni.ods</v>
      </c>
      <c r="I525" s="12" t="str">
        <f>IF(ISNA(VLOOKUP((ROW(I525)-11),'List of tables'!$A$4:$I$998,8,FALSE))," ",VLOOKUP((ROW(I525)-11),'List of tables'!$A$4:$I$998,8,FALSE))</f>
        <v>Download file (ODS, 10 KB)</v>
      </c>
    </row>
    <row r="526" spans="1:9" ht="31" customHeight="1">
      <c r="A526" s="31" t="str">
        <f>IF(ISNA(VLOOKUP((ROW(A526)-11),'List of tables'!$A$4:$G$998,2,FALSE))," ",VLOOKUP((ROW(A526)-11),'List of tables'!$A$4:$G$998,2,FALSE))</f>
        <v>CT0529NI</v>
      </c>
      <c r="B526" s="10" t="str">
        <f>IF(ISNA(VLOOKUP((ROW(B526)-11),'List of tables'!$A$4:$G$998,3,FALSE))," ",VLOOKUP((ROW(B526)-11),'List of tables'!$A$4:$G$998,3,FALSE))</f>
        <v>Central Heating by Age and Religion or Religion Brought Up In</v>
      </c>
      <c r="C526" s="10" t="str">
        <f>IF(ISNA(VLOOKUP((ROW(C526)-11),'List of tables'!$A$4:$G$998,5,FALSE))," ",VLOOKUP((ROW(C526)-11),'List of tables'!$A$4:$G$998,5,FALSE))</f>
        <v>Local Government District (2014)</v>
      </c>
      <c r="D526" s="10" t="str">
        <f>IF(ISNA(VLOOKUP((ROW(D526)-11),'List of tables'!$A$4:$G$998,6,FALSE))," ",VLOOKUP((ROW(D526)-11),'List of tables'!$A$4:$G$998,6,FALSE))</f>
        <v>All usual residents in households</v>
      </c>
      <c r="E526" s="59">
        <f>IF(ISNA(VLOOKUP((ROW(E526)-11),'List of tables'!$A$4:$G$998,7,FALSE))," ",VLOOKUP((ROW(E526)-11),'List of tables'!$A$4:$G$998,7,FALSE))</f>
        <v>44572</v>
      </c>
      <c r="F526" s="28" t="str">
        <f t="shared" si="8"/>
        <v>Download file (ODS, 26 KB)</v>
      </c>
      <c r="H526" s="12" t="str">
        <f>IF(ISNA(VLOOKUP((ROW(H526)-11),'List of tables'!$A$4:$I$998,9,FALSE))," ",VLOOKUP((ROW(H526)-11),'List of tables'!$A$4:$I$998,9,FALSE))</f>
        <v>https://datavis.nisra.gov.uk/census/2011/census-2011-commissioned-table-ct0529ni.ods</v>
      </c>
      <c r="I526" s="12" t="str">
        <f>IF(ISNA(VLOOKUP((ROW(I526)-11),'List of tables'!$A$4:$I$998,8,FALSE))," ",VLOOKUP((ROW(I526)-11),'List of tables'!$A$4:$I$998,8,FALSE))</f>
        <v>Download file (ODS, 26 KB)</v>
      </c>
    </row>
    <row r="527" spans="1:9" ht="31" customHeight="1">
      <c r="A527" s="31" t="str">
        <f>IF(ISNA(VLOOKUP((ROW(A527)-11),'List of tables'!$A$4:$G$998,2,FALSE))," ",VLOOKUP((ROW(A527)-11),'List of tables'!$A$4:$G$998,2,FALSE))</f>
        <v>CT0530NI</v>
      </c>
      <c r="B527" s="10" t="str">
        <f>IF(ISNA(VLOOKUP((ROW(B527)-11),'List of tables'!$A$4:$G$998,3,FALSE))," ",VLOOKUP((ROW(B527)-11),'List of tables'!$A$4:$G$998,3,FALSE))</f>
        <v>Central Heating by Age and Ethnicity</v>
      </c>
      <c r="C527" s="10" t="str">
        <f>IF(ISNA(VLOOKUP((ROW(C527)-11),'List of tables'!$A$4:$G$998,5,FALSE))," ",VLOOKUP((ROW(C527)-11),'List of tables'!$A$4:$G$998,5,FALSE))</f>
        <v>Local Government District (2014)</v>
      </c>
      <c r="D527" s="10" t="str">
        <f>IF(ISNA(VLOOKUP((ROW(D527)-11),'List of tables'!$A$4:$G$998,6,FALSE))," ",VLOOKUP((ROW(D527)-11),'List of tables'!$A$4:$G$998,6,FALSE))</f>
        <v>All usual residents in households</v>
      </c>
      <c r="E527" s="59">
        <f>IF(ISNA(VLOOKUP((ROW(E527)-11),'List of tables'!$A$4:$G$998,7,FALSE))," ",VLOOKUP((ROW(E527)-11),'List of tables'!$A$4:$G$998,7,FALSE))</f>
        <v>44572</v>
      </c>
      <c r="F527" s="28" t="str">
        <f t="shared" si="8"/>
        <v>Download file (ODS, 26 KB)</v>
      </c>
      <c r="H527" s="12" t="str">
        <f>IF(ISNA(VLOOKUP((ROW(H527)-11),'List of tables'!$A$4:$I$998,9,FALSE))," ",VLOOKUP((ROW(H527)-11),'List of tables'!$A$4:$I$998,9,FALSE))</f>
        <v>https://datavis.nisra.gov.uk/census/2011/census-2011-commissioned-table-ct0530ni.ods</v>
      </c>
      <c r="I527" s="12" t="str">
        <f>IF(ISNA(VLOOKUP((ROW(I527)-11),'List of tables'!$A$4:$I$998,8,FALSE))," ",VLOOKUP((ROW(I527)-11),'List of tables'!$A$4:$I$998,8,FALSE))</f>
        <v>Download file (ODS, 26 KB)</v>
      </c>
    </row>
    <row r="528" spans="1:9" ht="31" customHeight="1">
      <c r="A528" s="31" t="str">
        <f>IF(ISNA(VLOOKUP((ROW(A528)-11),'List of tables'!$A$4:$G$998,2,FALSE))," ",VLOOKUP((ROW(A528)-11),'List of tables'!$A$4:$G$998,2,FALSE))</f>
        <v>CT0531NI</v>
      </c>
      <c r="B528" s="10" t="str">
        <f>IF(ISNA(VLOOKUP((ROW(B528)-11),'List of tables'!$A$4:$G$998,3,FALSE))," ",VLOOKUP((ROW(B528)-11),'List of tables'!$A$4:$G$998,3,FALSE))</f>
        <v>Central Heating by Age and Marital and Civil Partnership Status</v>
      </c>
      <c r="C528" s="10" t="str">
        <f>IF(ISNA(VLOOKUP((ROW(C528)-11),'List of tables'!$A$4:$G$998,5,FALSE))," ",VLOOKUP((ROW(C528)-11),'List of tables'!$A$4:$G$998,5,FALSE))</f>
        <v>Local Government District (2014)</v>
      </c>
      <c r="D528" s="10" t="str">
        <f>IF(ISNA(VLOOKUP((ROW(D528)-11),'List of tables'!$A$4:$G$998,6,FALSE))," ",VLOOKUP((ROW(D528)-11),'List of tables'!$A$4:$G$998,6,FALSE))</f>
        <v>All usual residents in households</v>
      </c>
      <c r="E528" s="59">
        <f>IF(ISNA(VLOOKUP((ROW(E528)-11),'List of tables'!$A$4:$G$998,7,FALSE))," ",VLOOKUP((ROW(E528)-11),'List of tables'!$A$4:$G$998,7,FALSE))</f>
        <v>44572</v>
      </c>
      <c r="F528" s="28" t="str">
        <f t="shared" si="8"/>
        <v>Download file (ODS, 29 KB)</v>
      </c>
      <c r="H528" s="12" t="str">
        <f>IF(ISNA(VLOOKUP((ROW(H528)-11),'List of tables'!$A$4:$I$998,9,FALSE))," ",VLOOKUP((ROW(H528)-11),'List of tables'!$A$4:$I$998,9,FALSE))</f>
        <v>https://datavis.nisra.gov.uk/census/2011/census-2011-commissioned-table-ct0531ni.ods</v>
      </c>
      <c r="I528" s="12" t="str">
        <f>IF(ISNA(VLOOKUP((ROW(I528)-11),'List of tables'!$A$4:$I$998,8,FALSE))," ",VLOOKUP((ROW(I528)-11),'List of tables'!$A$4:$I$998,8,FALSE))</f>
        <v>Download file (ODS, 29 KB)</v>
      </c>
    </row>
    <row r="529" spans="1:9" ht="31" customHeight="1">
      <c r="A529" s="31" t="str">
        <f>IF(ISNA(VLOOKUP((ROW(A529)-11),'List of tables'!$A$4:$G$998,2,FALSE))," ",VLOOKUP((ROW(A529)-11),'List of tables'!$A$4:$G$998,2,FALSE))</f>
        <v>CT0532NI</v>
      </c>
      <c r="B529" s="10" t="str">
        <f>IF(ISNA(VLOOKUP((ROW(B529)-11),'List of tables'!$A$4:$G$998,3,FALSE))," ",VLOOKUP((ROW(B529)-11),'List of tables'!$A$4:$G$998,3,FALSE))</f>
        <v>Central Heating by Age and Sex</v>
      </c>
      <c r="C529" s="10" t="str">
        <f>IF(ISNA(VLOOKUP((ROW(C529)-11),'List of tables'!$A$4:$G$998,5,FALSE))," ",VLOOKUP((ROW(C529)-11),'List of tables'!$A$4:$G$998,5,FALSE))</f>
        <v>Local Government District (2014)</v>
      </c>
      <c r="D529" s="10" t="str">
        <f>IF(ISNA(VLOOKUP((ROW(D529)-11),'List of tables'!$A$4:$G$998,6,FALSE))," ",VLOOKUP((ROW(D529)-11),'List of tables'!$A$4:$G$998,6,FALSE))</f>
        <v>All usual residents in households</v>
      </c>
      <c r="E529" s="59">
        <f>IF(ISNA(VLOOKUP((ROW(E529)-11),'List of tables'!$A$4:$G$998,7,FALSE))," ",VLOOKUP((ROW(E529)-11),'List of tables'!$A$4:$G$998,7,FALSE))</f>
        <v>44572</v>
      </c>
      <c r="F529" s="28" t="str">
        <f t="shared" si="8"/>
        <v>Download file (ODS, 20 KB)</v>
      </c>
      <c r="H529" s="12" t="str">
        <f>IF(ISNA(VLOOKUP((ROW(H529)-11),'List of tables'!$A$4:$I$998,9,FALSE))," ",VLOOKUP((ROW(H529)-11),'List of tables'!$A$4:$I$998,9,FALSE))</f>
        <v>https://datavis.nisra.gov.uk/census/2011/census-2011-commissioned-table-ct0532ni.ods</v>
      </c>
      <c r="I529" s="12" t="str">
        <f>IF(ISNA(VLOOKUP((ROW(I529)-11),'List of tables'!$A$4:$I$998,8,FALSE))," ",VLOOKUP((ROW(I529)-11),'List of tables'!$A$4:$I$998,8,FALSE))</f>
        <v>Download file (ODS, 20 KB)</v>
      </c>
    </row>
    <row r="530" spans="1:9" ht="31" customHeight="1">
      <c r="A530" s="31" t="str">
        <f>IF(ISNA(VLOOKUP((ROW(A530)-11),'List of tables'!$A$4:$G$998,2,FALSE))," ",VLOOKUP((ROW(A530)-11),'List of tables'!$A$4:$G$998,2,FALSE))</f>
        <v>CT0533NI</v>
      </c>
      <c r="B530" s="10" t="str">
        <f>IF(ISNA(VLOOKUP((ROW(B530)-11),'List of tables'!$A$4:$G$998,3,FALSE))," ",VLOOKUP((ROW(B530)-11),'List of tables'!$A$4:$G$998,3,FALSE))</f>
        <v>Central Heating by Age and Long Term Health Problem or Disability</v>
      </c>
      <c r="C530" s="10" t="str">
        <f>IF(ISNA(VLOOKUP((ROW(C530)-11),'List of tables'!$A$4:$G$998,5,FALSE))," ",VLOOKUP((ROW(C530)-11),'List of tables'!$A$4:$G$998,5,FALSE))</f>
        <v>Local Government District (2014)</v>
      </c>
      <c r="D530" s="10" t="str">
        <f>IF(ISNA(VLOOKUP((ROW(D530)-11),'List of tables'!$A$4:$G$998,6,FALSE))," ",VLOOKUP((ROW(D530)-11),'List of tables'!$A$4:$G$998,6,FALSE))</f>
        <v>All usual residents in households</v>
      </c>
      <c r="E530" s="59">
        <f>IF(ISNA(VLOOKUP((ROW(E530)-11),'List of tables'!$A$4:$G$998,7,FALSE))," ",VLOOKUP((ROW(E530)-11),'List of tables'!$A$4:$G$998,7,FALSE))</f>
        <v>44572</v>
      </c>
      <c r="F530" s="28" t="str">
        <f t="shared" si="8"/>
        <v>Download file (ODS, 20 KB)</v>
      </c>
      <c r="H530" s="12" t="str">
        <f>IF(ISNA(VLOOKUP((ROW(H530)-11),'List of tables'!$A$4:$I$998,9,FALSE))," ",VLOOKUP((ROW(H530)-11),'List of tables'!$A$4:$I$998,9,FALSE))</f>
        <v>https://datavis.nisra.gov.uk/census/2011/census-2011-commissioned-table-ct0533ni.ods</v>
      </c>
      <c r="I530" s="12" t="str">
        <f>IF(ISNA(VLOOKUP((ROW(I530)-11),'List of tables'!$A$4:$I$998,8,FALSE))," ",VLOOKUP((ROW(I530)-11),'List of tables'!$A$4:$I$998,8,FALSE))</f>
        <v>Download file (ODS, 20 KB)</v>
      </c>
    </row>
    <row r="531" spans="1:9" ht="31" customHeight="1">
      <c r="A531" s="31" t="str">
        <f>IF(ISNA(VLOOKUP((ROW(A531)-11),'List of tables'!$A$4:$G$998,2,FALSE))," ",VLOOKUP((ROW(A531)-11),'List of tables'!$A$4:$G$998,2,FALSE))</f>
        <v>CT0534NI</v>
      </c>
      <c r="B531" s="10" t="str">
        <f>IF(ISNA(VLOOKUP((ROW(B531)-11),'List of tables'!$A$4:$G$998,3,FALSE))," ",VLOOKUP((ROW(B531)-11),'List of tables'!$A$4:$G$998,3,FALSE))</f>
        <v>Central Heating by Age of Household Reference Person (HRP) and Household Dependent Children</v>
      </c>
      <c r="C531" s="10" t="str">
        <f>IF(ISNA(VLOOKUP((ROW(C531)-11),'List of tables'!$A$4:$G$998,5,FALSE))," ",VLOOKUP((ROW(C531)-11),'List of tables'!$A$4:$G$998,5,FALSE))</f>
        <v>Local Government District (2014)</v>
      </c>
      <c r="D531" s="10" t="str">
        <f>IF(ISNA(VLOOKUP((ROW(D531)-11),'List of tables'!$A$4:$G$998,6,FALSE))," ",VLOOKUP((ROW(D531)-11),'List of tables'!$A$4:$G$998,6,FALSE))</f>
        <v>All households</v>
      </c>
      <c r="E531" s="59">
        <f>IF(ISNA(VLOOKUP((ROW(E531)-11),'List of tables'!$A$4:$G$998,7,FALSE))," ",VLOOKUP((ROW(E531)-11),'List of tables'!$A$4:$G$998,7,FALSE))</f>
        <v>44572</v>
      </c>
      <c r="F531" s="28" t="str">
        <f t="shared" si="8"/>
        <v>Download file (ODS, 19 KB)</v>
      </c>
      <c r="H531" s="12" t="str">
        <f>IF(ISNA(VLOOKUP((ROW(H531)-11),'List of tables'!$A$4:$I$998,9,FALSE))," ",VLOOKUP((ROW(H531)-11),'List of tables'!$A$4:$I$998,9,FALSE))</f>
        <v>https://datavis.nisra.gov.uk/census/2011/census-2011-commissioned-table-ct0534ni.ods</v>
      </c>
      <c r="I531" s="12" t="str">
        <f>IF(ISNA(VLOOKUP((ROW(I531)-11),'List of tables'!$A$4:$I$998,8,FALSE))," ",VLOOKUP((ROW(I531)-11),'List of tables'!$A$4:$I$998,8,FALSE))</f>
        <v>Download file (ODS, 19 KB)</v>
      </c>
    </row>
    <row r="532" spans="1:9" ht="31" customHeight="1">
      <c r="A532" s="31" t="str">
        <f>IF(ISNA(VLOOKUP((ROW(A532)-11),'List of tables'!$A$4:$G$998,2,FALSE))," ",VLOOKUP((ROW(A532)-11),'List of tables'!$A$4:$G$998,2,FALSE))</f>
        <v>CT0535NI</v>
      </c>
      <c r="B532" s="10" t="str">
        <f>IF(ISNA(VLOOKUP((ROW(B532)-11),'List of tables'!$A$4:$G$998,3,FALSE))," ",VLOOKUP((ROW(B532)-11),'List of tables'!$A$4:$G$998,3,FALSE))</f>
        <v>Main Language by Proficiency in Irish</v>
      </c>
      <c r="C532" s="10" t="str">
        <f>IF(ISNA(VLOOKUP((ROW(C532)-11),'List of tables'!$A$4:$G$998,5,FALSE))," ",VLOOKUP((ROW(C532)-11),'List of tables'!$A$4:$G$998,5,FALSE))</f>
        <v>Assembly Area</v>
      </c>
      <c r="D532" s="10" t="str">
        <f>IF(ISNA(VLOOKUP((ROW(D532)-11),'List of tables'!$A$4:$G$998,6,FALSE))," ",VLOOKUP((ROW(D532)-11),'List of tables'!$A$4:$G$998,6,FALSE))</f>
        <v>All usual residents aged 3 and over</v>
      </c>
      <c r="E532" s="59">
        <f>IF(ISNA(VLOOKUP((ROW(E532)-11),'List of tables'!$A$4:$G$998,7,FALSE))," ",VLOOKUP((ROW(E532)-11),'List of tables'!$A$4:$G$998,7,FALSE))</f>
        <v>44572</v>
      </c>
      <c r="F532" s="28" t="str">
        <f t="shared" si="8"/>
        <v>Download file (ODS, 10 KB)</v>
      </c>
      <c r="H532" s="12" t="str">
        <f>IF(ISNA(VLOOKUP((ROW(H532)-11),'List of tables'!$A$4:$I$998,9,FALSE))," ",VLOOKUP((ROW(H532)-11),'List of tables'!$A$4:$I$998,9,FALSE))</f>
        <v>https://datavis.nisra.gov.uk/census/2011/census-2011-commissioned-table-ct0535ni.ods</v>
      </c>
      <c r="I532" s="12" t="str">
        <f>IF(ISNA(VLOOKUP((ROW(I532)-11),'List of tables'!$A$4:$I$998,8,FALSE))," ",VLOOKUP((ROW(I532)-11),'List of tables'!$A$4:$I$998,8,FALSE))</f>
        <v>Download file (ODS, 10 KB)</v>
      </c>
    </row>
    <row r="533" spans="1:9" ht="31" customHeight="1">
      <c r="A533" s="31" t="str">
        <f>IF(ISNA(VLOOKUP((ROW(A533)-11),'List of tables'!$A$4:$G$998,2,FALSE))," ",VLOOKUP((ROW(A533)-11),'List of tables'!$A$4:$G$998,2,FALSE))</f>
        <v>CT0536NI</v>
      </c>
      <c r="B533" s="10" t="str">
        <f>IF(ISNA(VLOOKUP((ROW(B533)-11),'List of tables'!$A$4:$G$998,3,FALSE))," ",VLOOKUP((ROW(B533)-11),'List of tables'!$A$4:$G$998,3,FALSE))</f>
        <v>Proficiency in Irish by Households with Dependent Children</v>
      </c>
      <c r="C533" s="10" t="str">
        <f>IF(ISNA(VLOOKUP((ROW(C533)-11),'List of tables'!$A$4:$G$998,5,FALSE))," ",VLOOKUP((ROW(C533)-11),'List of tables'!$A$4:$G$998,5,FALSE))</f>
        <v>Assembly Area</v>
      </c>
      <c r="D533" s="10" t="str">
        <f>IF(ISNA(VLOOKUP((ROW(D533)-11),'List of tables'!$A$4:$G$998,6,FALSE))," ",VLOOKUP((ROW(D533)-11),'List of tables'!$A$4:$G$998,6,FALSE))</f>
        <v>All usual residents aged 3 and over</v>
      </c>
      <c r="E533" s="59">
        <f>IF(ISNA(VLOOKUP((ROW(E533)-11),'List of tables'!$A$4:$G$998,7,FALSE))," ",VLOOKUP((ROW(E533)-11),'List of tables'!$A$4:$G$998,7,FALSE))</f>
        <v>44572</v>
      </c>
      <c r="F533" s="28" t="str">
        <f t="shared" si="8"/>
        <v>Download file (ODS, 9 KB)</v>
      </c>
      <c r="H533" s="12" t="str">
        <f>IF(ISNA(VLOOKUP((ROW(H533)-11),'List of tables'!$A$4:$I$998,9,FALSE))," ",VLOOKUP((ROW(H533)-11),'List of tables'!$A$4:$I$998,9,FALSE))</f>
        <v>https://datavis.nisra.gov.uk/census/2011/census-2011-commissioned-table-ct0536ni.ods</v>
      </c>
      <c r="I533" s="12" t="str">
        <f>IF(ISNA(VLOOKUP((ROW(I533)-11),'List of tables'!$A$4:$I$998,8,FALSE))," ",VLOOKUP((ROW(I533)-11),'List of tables'!$A$4:$I$998,8,FALSE))</f>
        <v>Download file (ODS, 9 KB)</v>
      </c>
    </row>
    <row r="534" spans="1:9" ht="31" customHeight="1">
      <c r="A534" s="31" t="str">
        <f>IF(ISNA(VLOOKUP((ROW(A534)-11),'List of tables'!$A$4:$G$998,2,FALSE))," ",VLOOKUP((ROW(A534)-11),'List of tables'!$A$4:$G$998,2,FALSE))</f>
        <v>CT0540NI</v>
      </c>
      <c r="B534" s="10" t="str">
        <f>IF(ISNA(VLOOKUP((ROW(B534)-11),'List of tables'!$A$4:$G$998,3,FALSE))," ",VLOOKUP((ROW(B534)-11),'List of tables'!$A$4:$G$998,3,FALSE))</f>
        <v>Highest Level of Qualification by Age Group by Sex and address 1 year ago</v>
      </c>
      <c r="C534" s="10" t="str">
        <f>IF(ISNA(VLOOKUP((ROW(C534)-11),'List of tables'!$A$4:$G$998,5,FALSE))," ",VLOOKUP((ROW(C534)-11),'List of tables'!$A$4:$G$998,5,FALSE))</f>
        <v>NUTS3</v>
      </c>
      <c r="D534" s="10" t="str">
        <f>IF(ISNA(VLOOKUP((ROW(D534)-11),'List of tables'!$A$4:$G$998,6,FALSE))," ",VLOOKUP((ROW(D534)-11),'List of tables'!$A$4:$G$998,6,FALSE))</f>
        <v>All usual residents aged 16 and over</v>
      </c>
      <c r="E534" s="59">
        <f>IF(ISNA(VLOOKUP((ROW(E534)-11),'List of tables'!$A$4:$G$998,7,FALSE))," ",VLOOKUP((ROW(E534)-11),'List of tables'!$A$4:$G$998,7,FALSE))</f>
        <v>44572</v>
      </c>
      <c r="F534" s="28" t="str">
        <f t="shared" si="8"/>
        <v>Download file (ODS, 50 KB)</v>
      </c>
      <c r="H534" s="12" t="str">
        <f>IF(ISNA(VLOOKUP((ROW(H534)-11),'List of tables'!$A$4:$I$998,9,FALSE))," ",VLOOKUP((ROW(H534)-11),'List of tables'!$A$4:$I$998,9,FALSE))</f>
        <v>https://datavis.nisra.gov.uk/census/2011/census-2011-commissioned-table-ct0540ni.ods</v>
      </c>
      <c r="I534" s="12" t="str">
        <f>IF(ISNA(VLOOKUP((ROW(I534)-11),'List of tables'!$A$4:$I$998,8,FALSE))," ",VLOOKUP((ROW(I534)-11),'List of tables'!$A$4:$I$998,8,FALSE))</f>
        <v>Download file (ODS, 50 KB)</v>
      </c>
    </row>
    <row r="535" spans="1:9" ht="31" customHeight="1">
      <c r="A535" s="31" t="str">
        <f>IF(ISNA(VLOOKUP((ROW(A535)-11),'List of tables'!$A$4:$G$998,2,FALSE))," ",VLOOKUP((ROW(A535)-11),'List of tables'!$A$4:$G$998,2,FALSE))</f>
        <v>CT0542NI</v>
      </c>
      <c r="B535" s="10" t="str">
        <f>IF(ISNA(VLOOKUP((ROW(B535)-11),'List of tables'!$A$4:$G$998,3,FALSE))," ",VLOOKUP((ROW(B535)-11),'List of tables'!$A$4:$G$998,3,FALSE))</f>
        <v>Selected Occupation by Religion or Religion Brought Up In</v>
      </c>
      <c r="C535" s="10" t="str">
        <f>IF(ISNA(VLOOKUP((ROW(C535)-11),'List of tables'!$A$4:$G$998,5,FALSE))," ",VLOOKUP((ROW(C535)-11),'List of tables'!$A$4:$G$998,5,FALSE))</f>
        <v>Northern Ireland</v>
      </c>
      <c r="D535" s="10" t="str">
        <f>IF(ISNA(VLOOKUP((ROW(D535)-11),'List of tables'!$A$4:$G$998,6,FALSE))," ",VLOOKUP((ROW(D535)-11),'List of tables'!$A$4:$G$998,6,FALSE))</f>
        <v>All usual residents aged 16 to 74 in employment</v>
      </c>
      <c r="E535" s="59">
        <f>IF(ISNA(VLOOKUP((ROW(E535)-11),'List of tables'!$A$4:$G$998,7,FALSE))," ",VLOOKUP((ROW(E535)-11),'List of tables'!$A$4:$G$998,7,FALSE))</f>
        <v>44572</v>
      </c>
      <c r="F535" s="28" t="str">
        <f t="shared" si="8"/>
        <v>Download file (ODS, 11 KB)</v>
      </c>
      <c r="H535" s="12" t="str">
        <f>IF(ISNA(VLOOKUP((ROW(H535)-11),'List of tables'!$A$4:$I$998,9,FALSE))," ",VLOOKUP((ROW(H535)-11),'List of tables'!$A$4:$I$998,9,FALSE))</f>
        <v>https://datavis.nisra.gov.uk/census/2011/census-2011-commissioned-table-ct0542ni.ods</v>
      </c>
      <c r="I535" s="12" t="str">
        <f>IF(ISNA(VLOOKUP((ROW(I535)-11),'List of tables'!$A$4:$I$998,8,FALSE))," ",VLOOKUP((ROW(I535)-11),'List of tables'!$A$4:$I$998,8,FALSE))</f>
        <v>Download file (ODS, 11 KB)</v>
      </c>
    </row>
    <row r="536" spans="1:9" ht="31" customHeight="1">
      <c r="A536" s="31" t="str">
        <f>IF(ISNA(VLOOKUP((ROW(A536)-11),'List of tables'!$A$4:$G$998,2,FALSE))," ",VLOOKUP((ROW(A536)-11),'List of tables'!$A$4:$G$998,2,FALSE))</f>
        <v>CT0545NI</v>
      </c>
      <c r="B536" s="10" t="str">
        <f>IF(ISNA(VLOOKUP((ROW(B536)-11),'List of tables'!$A$4:$G$998,3,FALSE))," ",VLOOKUP((ROW(B536)-11),'List of tables'!$A$4:$G$998,3,FALSE))</f>
        <v>Selected Occupation by National Identity (Classification 2)</v>
      </c>
      <c r="C536" s="10" t="str">
        <f>IF(ISNA(VLOOKUP((ROW(C536)-11),'List of tables'!$A$4:$G$998,5,FALSE))," ",VLOOKUP((ROW(C536)-11),'List of tables'!$A$4:$G$998,5,FALSE))</f>
        <v>Northern Ireland</v>
      </c>
      <c r="D536" s="10" t="str">
        <f>IF(ISNA(VLOOKUP((ROW(D536)-11),'List of tables'!$A$4:$G$998,6,FALSE))," ",VLOOKUP((ROW(D536)-11),'List of tables'!$A$4:$G$998,6,FALSE))</f>
        <v>All usual residents aged 16 to 74 in employment</v>
      </c>
      <c r="E536" s="59">
        <f>IF(ISNA(VLOOKUP((ROW(E536)-11),'List of tables'!$A$4:$G$998,7,FALSE))," ",VLOOKUP((ROW(E536)-11),'List of tables'!$A$4:$G$998,7,FALSE))</f>
        <v>44572</v>
      </c>
      <c r="F536" s="28" t="str">
        <f t="shared" si="8"/>
        <v>Download file (ODS, 12 KB)</v>
      </c>
      <c r="H536" s="12" t="str">
        <f>IF(ISNA(VLOOKUP((ROW(H536)-11),'List of tables'!$A$4:$I$998,9,FALSE))," ",VLOOKUP((ROW(H536)-11),'List of tables'!$A$4:$I$998,9,FALSE))</f>
        <v>https://datavis.nisra.gov.uk/census/2011/census-2011-commissioned-table-ct0545ni.ods</v>
      </c>
      <c r="I536" s="12" t="str">
        <f>IF(ISNA(VLOOKUP((ROW(I536)-11),'List of tables'!$A$4:$I$998,8,FALSE))," ",VLOOKUP((ROW(I536)-11),'List of tables'!$A$4:$I$998,8,FALSE))</f>
        <v>Download file (ODS, 12 KB)</v>
      </c>
    </row>
    <row r="537" spans="1:9" ht="31" customHeight="1">
      <c r="A537" s="31" t="str">
        <f>IF(ISNA(VLOOKUP((ROW(A537)-11),'List of tables'!$A$4:$G$998,2,FALSE))," ",VLOOKUP((ROW(A537)-11),'List of tables'!$A$4:$G$998,2,FALSE))</f>
        <v>CT0549NI</v>
      </c>
      <c r="B537" s="10" t="str">
        <f>IF(ISNA(VLOOKUP((ROW(B537)-11),'List of tables'!$A$4:$G$998,3,FALSE))," ",VLOOKUP((ROW(B537)-11),'List of tables'!$A$4:$G$998,3,FALSE))</f>
        <v>Occupation (4 Digit) by Sex</v>
      </c>
      <c r="C537" s="10" t="str">
        <f>IF(ISNA(VLOOKUP((ROW(C537)-11),'List of tables'!$A$4:$G$998,5,FALSE))," ",VLOOKUP((ROW(C537)-11),'List of tables'!$A$4:$G$998,5,FALSE))</f>
        <v>Northern Ireland</v>
      </c>
      <c r="D537" s="10" t="str">
        <f>IF(ISNA(VLOOKUP((ROW(D537)-11),'List of tables'!$A$4:$G$998,6,FALSE))," ",VLOOKUP((ROW(D537)-11),'List of tables'!$A$4:$G$998,6,FALSE))</f>
        <v>All usual residents aged 16 to 74 in employment</v>
      </c>
      <c r="E537" s="59">
        <f>IF(ISNA(VLOOKUP((ROW(E537)-11),'List of tables'!$A$4:$G$998,7,FALSE))," ",VLOOKUP((ROW(E537)-11),'List of tables'!$A$4:$G$998,7,FALSE))</f>
        <v>44713</v>
      </c>
      <c r="F537" s="28" t="str">
        <f t="shared" si="8"/>
        <v>Download file (Excel, 39 KB)</v>
      </c>
      <c r="H537" s="12" t="str">
        <f>IF(ISNA(VLOOKUP((ROW(H537)-11),'List of tables'!$A$4:$I$998,9,FALSE))," ",VLOOKUP((ROW(H537)-11),'List of tables'!$A$4:$I$998,9,FALSE))</f>
        <v>https://www.nisra.gov.uk/system/files/statistics/census-2011-commissioned-table-ct0549ni.xlsx</v>
      </c>
      <c r="I537" s="12" t="str">
        <f>IF(ISNA(VLOOKUP((ROW(I537)-11),'List of tables'!$A$4:$I$998,8,FALSE))," ",VLOOKUP((ROW(I537)-11),'List of tables'!$A$4:$I$998,8,FALSE))</f>
        <v>Download file (Excel, 39 KB)</v>
      </c>
    </row>
    <row r="538" spans="1:9" ht="31" customHeight="1">
      <c r="A538" s="31" t="str">
        <f>IF(ISNA(VLOOKUP((ROW(A538)-11),'List of tables'!$A$4:$G$998,2,FALSE))," ",VLOOKUP((ROW(A538)-11),'List of tables'!$A$4:$G$998,2,FALSE))</f>
        <v>CT0550NI</v>
      </c>
      <c r="B538" s="10" t="str">
        <f>IF(ISNA(VLOOKUP((ROW(B538)-11),'List of tables'!$A$4:$G$998,3,FALSE))," ",VLOOKUP((ROW(B538)-11),'List of tables'!$A$4:$G$998,3,FALSE))</f>
        <v>Occupation (4 Digit) by Age Band</v>
      </c>
      <c r="C538" s="10" t="str">
        <f>IF(ISNA(VLOOKUP((ROW(C538)-11),'List of tables'!$A$4:$G$998,5,FALSE))," ",VLOOKUP((ROW(C538)-11),'List of tables'!$A$4:$G$998,5,FALSE))</f>
        <v>Northern Ireland</v>
      </c>
      <c r="D538" s="10" t="str">
        <f>IF(ISNA(VLOOKUP((ROW(D538)-11),'List of tables'!$A$4:$G$998,6,FALSE))," ",VLOOKUP((ROW(D538)-11),'List of tables'!$A$4:$G$998,6,FALSE))</f>
        <v>All usual residents aged 16 to 74 in employment</v>
      </c>
      <c r="E538" s="59">
        <f>IF(ISNA(VLOOKUP((ROW(E538)-11),'List of tables'!$A$4:$G$998,7,FALSE))," ",VLOOKUP((ROW(E538)-11),'List of tables'!$A$4:$G$998,7,FALSE))</f>
        <v>44713</v>
      </c>
      <c r="F538" s="28" t="str">
        <f t="shared" si="8"/>
        <v>Download file (Excel, 46 KB)</v>
      </c>
      <c r="H538" s="12" t="str">
        <f>IF(ISNA(VLOOKUP((ROW(H538)-11),'List of tables'!$A$4:$I$998,9,FALSE))," ",VLOOKUP((ROW(H538)-11),'List of tables'!$A$4:$I$998,9,FALSE))</f>
        <v>https://www.nisra.gov.uk/system/files/statistics/census-2011-commissioned-table-ct0550ni.xlsx</v>
      </c>
      <c r="I538" s="12" t="str">
        <f>IF(ISNA(VLOOKUP((ROW(I538)-11),'List of tables'!$A$4:$I$998,8,FALSE))," ",VLOOKUP((ROW(I538)-11),'List of tables'!$A$4:$I$998,8,FALSE))</f>
        <v>Download file (Excel, 46 KB)</v>
      </c>
    </row>
    <row r="539" spans="1:9" ht="31" customHeight="1">
      <c r="A539" s="31" t="str">
        <f>IF(ISNA(VLOOKUP((ROW(A539)-11),'List of tables'!$A$4:$G$998,2,FALSE))," ",VLOOKUP((ROW(A539)-11),'List of tables'!$A$4:$G$998,2,FALSE))</f>
        <v>CT0551NI</v>
      </c>
      <c r="B539" s="10" t="str">
        <f>IF(ISNA(VLOOKUP((ROW(B539)-11),'List of tables'!$A$4:$G$998,3,FALSE))," ",VLOOKUP((ROW(B539)-11),'List of tables'!$A$4:$G$998,3,FALSE))</f>
        <v>General health by broad age bands</v>
      </c>
      <c r="C539" s="10" t="str">
        <f>IF(ISNA(VLOOKUP((ROW(C539)-11),'List of tables'!$A$4:$G$998,5,FALSE))," ",VLOOKUP((ROW(C539)-11),'List of tables'!$A$4:$G$998,5,FALSE))</f>
        <v>Local Government District (2014), Northern Ireland</v>
      </c>
      <c r="D539" s="10" t="str">
        <f>IF(ISNA(VLOOKUP((ROW(D539)-11),'List of tables'!$A$4:$G$998,6,FALSE))," ",VLOOKUP((ROW(D539)-11),'List of tables'!$A$4:$G$998,6,FALSE))</f>
        <v>All usual residents</v>
      </c>
      <c r="E539" s="59">
        <f>IF(ISNA(VLOOKUP((ROW(E539)-11),'List of tables'!$A$4:$G$998,7,FALSE))," ",VLOOKUP((ROW(E539)-11),'List of tables'!$A$4:$G$998,7,FALSE))</f>
        <v>44901</v>
      </c>
      <c r="F539" s="28" t="str">
        <f t="shared" si="8"/>
        <v>Download file (Excel, 168 KB)</v>
      </c>
      <c r="H539" s="12" t="str">
        <f>IF(ISNA(VLOOKUP((ROW(H539)-11),'List of tables'!$A$4:$I$998,9,FALSE))," ",VLOOKUP((ROW(H539)-11),'List of tables'!$A$4:$I$998,9,FALSE))</f>
        <v>https://www.nisra.gov.uk/system/files/statistics/census-2011-commissioned-table-ct0551ni.xlsx</v>
      </c>
      <c r="I539" s="12" t="str">
        <f>IF(ISNA(VLOOKUP((ROW(I539)-11),'List of tables'!$A$4:$I$998,8,FALSE))," ",VLOOKUP((ROW(I539)-11),'List of tables'!$A$4:$I$998,8,FALSE))</f>
        <v>Download file (Excel, 168 KB)</v>
      </c>
    </row>
    <row r="540" spans="1:9" ht="31" customHeight="1">
      <c r="A540" s="31" t="str">
        <f>IF(ISNA(VLOOKUP((ROW(A540)-11),'List of tables'!$A$4:$G$998,2,FALSE))," ",VLOOKUP((ROW(A540)-11),'List of tables'!$A$4:$G$998,2,FALSE))</f>
        <v>CT0552NI</v>
      </c>
      <c r="B540" s="10" t="str">
        <f>IF(ISNA(VLOOKUP((ROW(B540)-11),'List of tables'!$A$4:$G$998,3,FALSE))," ",VLOOKUP((ROW(B540)-11),'List of tables'!$A$4:$G$998,3,FALSE))</f>
        <v>Long-term health problem or disability by broad age bands</v>
      </c>
      <c r="C540" s="10" t="str">
        <f>IF(ISNA(VLOOKUP((ROW(C540)-11),'List of tables'!$A$4:$G$998,5,FALSE))," ",VLOOKUP((ROW(C540)-11),'List of tables'!$A$4:$G$998,5,FALSE))</f>
        <v>Local Government District (2014), Northern Ireland</v>
      </c>
      <c r="D540" s="10" t="str">
        <f>IF(ISNA(VLOOKUP((ROW(D540)-11),'List of tables'!$A$4:$G$998,6,FALSE))," ",VLOOKUP((ROW(D540)-11),'List of tables'!$A$4:$G$998,6,FALSE))</f>
        <v>All usual residents</v>
      </c>
      <c r="E540" s="59">
        <f>IF(ISNA(VLOOKUP((ROW(E540)-11),'List of tables'!$A$4:$G$998,7,FALSE))," ",VLOOKUP((ROW(E540)-11),'List of tables'!$A$4:$G$998,7,FALSE))</f>
        <v>44901</v>
      </c>
      <c r="F540" s="28" t="str">
        <f t="shared" si="8"/>
        <v>Download file (Excel, 163 KB)</v>
      </c>
      <c r="H540" s="12" t="str">
        <f>IF(ISNA(VLOOKUP((ROW(H540)-11),'List of tables'!$A$4:$I$998,9,FALSE))," ",VLOOKUP((ROW(H540)-11),'List of tables'!$A$4:$I$998,9,FALSE))</f>
        <v>https://www.nisra.gov.uk/system/files/statistics/census-2011-commissioned-table-ct0552ni.xlsx</v>
      </c>
      <c r="I540" s="12" t="str">
        <f>IF(ISNA(VLOOKUP((ROW(I540)-11),'List of tables'!$A$4:$I$998,8,FALSE))," ",VLOOKUP((ROW(I540)-11),'List of tables'!$A$4:$I$998,8,FALSE))</f>
        <v>Download file (Excel, 163 KB)</v>
      </c>
    </row>
    <row r="541" spans="1:9" ht="31" customHeight="1">
      <c r="A541" s="31" t="str">
        <f>IF(ISNA(VLOOKUP((ROW(A541)-11),'List of tables'!$A$4:$G$998,2,FALSE))," ",VLOOKUP((ROW(A541)-11),'List of tables'!$A$4:$G$998,2,FALSE))</f>
        <v>CT0553NI</v>
      </c>
      <c r="B541" s="10" t="str">
        <f>IF(ISNA(VLOOKUP((ROW(B541)-11),'List of tables'!$A$4:$G$998,3,FALSE))," ",VLOOKUP((ROW(B541)-11),'List of tables'!$A$4:$G$998,3,FALSE))</f>
        <v>Number of residents in household with a limiting long-term health problem or disability</v>
      </c>
      <c r="C541" s="10" t="str">
        <f>IF(ISNA(VLOOKUP((ROW(C541)-11),'List of tables'!$A$4:$G$998,5,FALSE))," ",VLOOKUP((ROW(C541)-11),'List of tables'!$A$4:$G$998,5,FALSE))</f>
        <v>Local Government District (2014), Northern Ireland</v>
      </c>
      <c r="D541" s="10" t="str">
        <f>IF(ISNA(VLOOKUP((ROW(D541)-11),'List of tables'!$A$4:$G$998,6,FALSE))," ",VLOOKUP((ROW(D541)-11),'List of tables'!$A$4:$G$998,6,FALSE))</f>
        <v>All households</v>
      </c>
      <c r="E541" s="59">
        <f>IF(ISNA(VLOOKUP((ROW(E541)-11),'List of tables'!$A$4:$G$998,7,FALSE))," ",VLOOKUP((ROW(E541)-11),'List of tables'!$A$4:$G$998,7,FALSE))</f>
        <v>44901</v>
      </c>
      <c r="F541" s="28" t="str">
        <f t="shared" si="8"/>
        <v>Download file (Excel, 157 KB)</v>
      </c>
      <c r="H541" s="12" t="str">
        <f>IF(ISNA(VLOOKUP((ROW(H541)-11),'List of tables'!$A$4:$I$998,9,FALSE))," ",VLOOKUP((ROW(H541)-11),'List of tables'!$A$4:$I$998,9,FALSE))</f>
        <v>https://www.nisra.gov.uk/system/files/statistics/census-2011-commissioned-table-ct0553ni.xlsx</v>
      </c>
      <c r="I541" s="12" t="str">
        <f>IF(ISNA(VLOOKUP((ROW(I541)-11),'List of tables'!$A$4:$I$998,8,FALSE))," ",VLOOKUP((ROW(I541)-11),'List of tables'!$A$4:$I$998,8,FALSE))</f>
        <v>Download file (Excel, 157 KB)</v>
      </c>
    </row>
    <row r="542" spans="1:9" ht="31" customHeight="1">
      <c r="A542" s="31" t="str">
        <f>IF(ISNA(VLOOKUP((ROW(A542)-11),'List of tables'!$A$4:$G$998,2,FALSE))," ",VLOOKUP((ROW(A542)-11),'List of tables'!$A$4:$G$998,2,FALSE))</f>
        <v>CT0554NI</v>
      </c>
      <c r="B542" s="10" t="str">
        <f>IF(ISNA(VLOOKUP((ROW(B542)-11),'List of tables'!$A$4:$G$998,3,FALSE))," ",VLOOKUP((ROW(B542)-11),'List of tables'!$A$4:$G$998,3,FALSE))</f>
        <v>Number of long-term health conditions</v>
      </c>
      <c r="C542" s="10" t="str">
        <f>IF(ISNA(VLOOKUP((ROW(C542)-11),'List of tables'!$A$4:$G$998,5,FALSE))," ",VLOOKUP((ROW(C542)-11),'List of tables'!$A$4:$G$998,5,FALSE))</f>
        <v>Local Government District (2014), Northern Ireland</v>
      </c>
      <c r="D542" s="10" t="str">
        <f>IF(ISNA(VLOOKUP((ROW(D542)-11),'List of tables'!$A$4:$G$998,6,FALSE))," ",VLOOKUP((ROW(D542)-11),'List of tables'!$A$4:$G$998,6,FALSE))</f>
        <v>All usual residents</v>
      </c>
      <c r="E542" s="59">
        <f>IF(ISNA(VLOOKUP((ROW(E542)-11),'List of tables'!$A$4:$G$998,7,FALSE))," ",VLOOKUP((ROW(E542)-11),'List of tables'!$A$4:$G$998,7,FALSE))</f>
        <v>44901</v>
      </c>
      <c r="F542" s="28" t="str">
        <f t="shared" si="8"/>
        <v>Download file (Excel, 158 KB)</v>
      </c>
      <c r="H542" s="12" t="str">
        <f>IF(ISNA(VLOOKUP((ROW(H542)-11),'List of tables'!$A$4:$I$998,9,FALSE))," ",VLOOKUP((ROW(H542)-11),'List of tables'!$A$4:$I$998,9,FALSE))</f>
        <v>https://www.nisra.gov.uk/system/files/statistics/census-2011-commissioned-table-ct0554ni.xlsx</v>
      </c>
      <c r="I542" s="12" t="str">
        <f>IF(ISNA(VLOOKUP((ROW(I542)-11),'List of tables'!$A$4:$I$998,8,FALSE))," ",VLOOKUP((ROW(I542)-11),'List of tables'!$A$4:$I$998,8,FALSE))</f>
        <v>Download file (Excel, 158 KB)</v>
      </c>
    </row>
    <row r="543" spans="1:9" ht="31" customHeight="1">
      <c r="A543" s="31" t="str">
        <f>IF(ISNA(VLOOKUP((ROW(A543)-11),'List of tables'!$A$4:$G$998,2,FALSE))," ",VLOOKUP((ROW(A543)-11),'List of tables'!$A$4:$G$998,2,FALSE))</f>
        <v>CT0555NI</v>
      </c>
      <c r="B543" s="10" t="str">
        <f>IF(ISNA(VLOOKUP((ROW(B543)-11),'List of tables'!$A$4:$G$998,3,FALSE))," ",VLOOKUP((ROW(B543)-11),'List of tables'!$A$4:$G$998,3,FALSE))</f>
        <v>Long-term condition indicator by broad age bands</v>
      </c>
      <c r="C543" s="10" t="str">
        <f>IF(ISNA(VLOOKUP((ROW(C543)-11),'List of tables'!$A$4:$G$998,5,FALSE))," ",VLOOKUP((ROW(C543)-11),'List of tables'!$A$4:$G$998,5,FALSE))</f>
        <v>Local Government District (2014), Northern Ireland</v>
      </c>
      <c r="D543" s="10" t="str">
        <f>IF(ISNA(VLOOKUP((ROW(D543)-11),'List of tables'!$A$4:$G$998,6,FALSE))," ",VLOOKUP((ROW(D543)-11),'List of tables'!$A$4:$G$998,6,FALSE))</f>
        <v>All usual residents</v>
      </c>
      <c r="E543" s="59">
        <f>IF(ISNA(VLOOKUP((ROW(E543)-11),'List of tables'!$A$4:$G$998,7,FALSE))," ",VLOOKUP((ROW(E543)-11),'List of tables'!$A$4:$G$998,7,FALSE))</f>
        <v>44901</v>
      </c>
      <c r="F543" s="28" t="str">
        <f t="shared" si="8"/>
        <v>Download file (Excel, 162 KB)</v>
      </c>
      <c r="H543" s="12" t="str">
        <f>IF(ISNA(VLOOKUP((ROW(H543)-11),'List of tables'!$A$4:$I$998,9,FALSE))," ",VLOOKUP((ROW(H543)-11),'List of tables'!$A$4:$I$998,9,FALSE))</f>
        <v>https://www.nisra.gov.uk/system/files/statistics/census-2011-commissioned-table-ct0555ni.xlsx</v>
      </c>
      <c r="I543" s="12" t="str">
        <f>IF(ISNA(VLOOKUP((ROW(I543)-11),'List of tables'!$A$4:$I$998,8,FALSE))," ",VLOOKUP((ROW(I543)-11),'List of tables'!$A$4:$I$998,8,FALSE))</f>
        <v>Download file (Excel, 162 KB)</v>
      </c>
    </row>
    <row r="544" spans="1:9" ht="31" customHeight="1">
      <c r="A544" s="31" t="str">
        <f>IF(ISNA(VLOOKUP((ROW(A544)-11),'List of tables'!$A$4:$G$998,2,FALSE))," ",VLOOKUP((ROW(A544)-11),'List of tables'!$A$4:$G$998,2,FALSE))</f>
        <v>CT0556NI</v>
      </c>
      <c r="B544" s="10" t="str">
        <f>IF(ISNA(VLOOKUP((ROW(B544)-11),'List of tables'!$A$4:$G$998,3,FALSE))," ",VLOOKUP((ROW(B544)-11),'List of tables'!$A$4:$G$998,3,FALSE))</f>
        <v>Type of long-term condition: Deafness or partial hearing loss by broad age bands</v>
      </c>
      <c r="C544" s="10" t="str">
        <f>IF(ISNA(VLOOKUP((ROW(C544)-11),'List of tables'!$A$4:$G$998,5,FALSE))," ",VLOOKUP((ROW(C544)-11),'List of tables'!$A$4:$G$998,5,FALSE))</f>
        <v>Local Government District (2014), Northern Ireland</v>
      </c>
      <c r="D544" s="10" t="str">
        <f>IF(ISNA(VLOOKUP((ROW(D544)-11),'List of tables'!$A$4:$G$998,6,FALSE))," ",VLOOKUP((ROW(D544)-11),'List of tables'!$A$4:$G$998,6,FALSE))</f>
        <v>All usual residents</v>
      </c>
      <c r="E544" s="59">
        <f>IF(ISNA(VLOOKUP((ROW(E544)-11),'List of tables'!$A$4:$G$998,7,FALSE))," ",VLOOKUP((ROW(E544)-11),'List of tables'!$A$4:$G$998,7,FALSE))</f>
        <v>44901</v>
      </c>
      <c r="F544" s="28" t="str">
        <f t="shared" si="8"/>
        <v>Download file (Excel, 160 KB)</v>
      </c>
      <c r="H544" s="12" t="str">
        <f>IF(ISNA(VLOOKUP((ROW(H544)-11),'List of tables'!$A$4:$I$998,9,FALSE))," ",VLOOKUP((ROW(H544)-11),'List of tables'!$A$4:$I$998,9,FALSE))</f>
        <v>https://www.nisra.gov.uk/system/files/statistics/census-2011-commissioned-table-ct0556ni.xlsx</v>
      </c>
      <c r="I544" s="12" t="str">
        <f>IF(ISNA(VLOOKUP((ROW(I544)-11),'List of tables'!$A$4:$I$998,8,FALSE))," ",VLOOKUP((ROW(I544)-11),'List of tables'!$A$4:$I$998,8,FALSE))</f>
        <v>Download file (Excel, 160 KB)</v>
      </c>
    </row>
    <row r="545" spans="1:9" ht="31" customHeight="1">
      <c r="A545" s="31" t="str">
        <f>IF(ISNA(VLOOKUP((ROW(A545)-11),'List of tables'!$A$4:$G$998,2,FALSE))," ",VLOOKUP((ROW(A545)-11),'List of tables'!$A$4:$G$998,2,FALSE))</f>
        <v>CT0557NI</v>
      </c>
      <c r="B545" s="10" t="str">
        <f>IF(ISNA(VLOOKUP((ROW(B545)-11),'List of tables'!$A$4:$G$998,3,FALSE))," ",VLOOKUP((ROW(B545)-11),'List of tables'!$A$4:$G$998,3,FALSE))</f>
        <v>Type of long-term condition: Blindness or partial sight loss by broad age bands</v>
      </c>
      <c r="C545" s="10" t="str">
        <f>IF(ISNA(VLOOKUP((ROW(C545)-11),'List of tables'!$A$4:$G$998,5,FALSE))," ",VLOOKUP((ROW(C545)-11),'List of tables'!$A$4:$G$998,5,FALSE))</f>
        <v>Local Government District (2014), Northern Ireland</v>
      </c>
      <c r="D545" s="10" t="str">
        <f>IF(ISNA(VLOOKUP((ROW(D545)-11),'List of tables'!$A$4:$G$998,6,FALSE))," ",VLOOKUP((ROW(D545)-11),'List of tables'!$A$4:$G$998,6,FALSE))</f>
        <v>All usual residents</v>
      </c>
      <c r="E545" s="59">
        <f>IF(ISNA(VLOOKUP((ROW(E545)-11),'List of tables'!$A$4:$G$998,7,FALSE))," ",VLOOKUP((ROW(E545)-11),'List of tables'!$A$4:$G$998,7,FALSE))</f>
        <v>44901</v>
      </c>
      <c r="F545" s="28" t="str">
        <f t="shared" si="8"/>
        <v>Download file (Excel, 160 KB)</v>
      </c>
      <c r="H545" s="12" t="str">
        <f>IF(ISNA(VLOOKUP((ROW(H545)-11),'List of tables'!$A$4:$I$998,9,FALSE))," ",VLOOKUP((ROW(H545)-11),'List of tables'!$A$4:$I$998,9,FALSE))</f>
        <v>https://www.nisra.gov.uk/system/files/statistics/census-2011-commissioned-table-ct0557ni.xlsx</v>
      </c>
      <c r="I545" s="12" t="str">
        <f>IF(ISNA(VLOOKUP((ROW(I545)-11),'List of tables'!$A$4:$I$998,8,FALSE))," ",VLOOKUP((ROW(I545)-11),'List of tables'!$A$4:$I$998,8,FALSE))</f>
        <v>Download file (Excel, 160 KB)</v>
      </c>
    </row>
    <row r="546" spans="1:9" ht="31" customHeight="1">
      <c r="A546" s="31" t="str">
        <f>IF(ISNA(VLOOKUP((ROW(A546)-11),'List of tables'!$A$4:$G$998,2,FALSE))," ",VLOOKUP((ROW(A546)-11),'List of tables'!$A$4:$G$998,2,FALSE))</f>
        <v>CT0558NI</v>
      </c>
      <c r="B546" s="10" t="str">
        <f>IF(ISNA(VLOOKUP((ROW(B546)-11),'List of tables'!$A$4:$G$998,3,FALSE))," ",VLOOKUP((ROW(B546)-11),'List of tables'!$A$4:$G$998,3,FALSE))</f>
        <v>Type of long-term condition: Communication difficulty by broad age bands</v>
      </c>
      <c r="C546" s="10" t="str">
        <f>IF(ISNA(VLOOKUP((ROW(C546)-11),'List of tables'!$A$4:$G$998,5,FALSE))," ",VLOOKUP((ROW(C546)-11),'List of tables'!$A$4:$G$998,5,FALSE))</f>
        <v>Local Government District (2014), Northern Ireland</v>
      </c>
      <c r="D546" s="10" t="str">
        <f>IF(ISNA(VLOOKUP((ROW(D546)-11),'List of tables'!$A$4:$G$998,6,FALSE))," ",VLOOKUP((ROW(D546)-11),'List of tables'!$A$4:$G$998,6,FALSE))</f>
        <v>All usual residents</v>
      </c>
      <c r="E546" s="59">
        <f>IF(ISNA(VLOOKUP((ROW(E546)-11),'List of tables'!$A$4:$G$998,7,FALSE))," ",VLOOKUP((ROW(E546)-11),'List of tables'!$A$4:$G$998,7,FALSE))</f>
        <v>44901</v>
      </c>
      <c r="F546" s="28" t="str">
        <f t="shared" si="8"/>
        <v>Download file (Excel, 160 KB)</v>
      </c>
      <c r="H546" s="12" t="str">
        <f>IF(ISNA(VLOOKUP((ROW(H546)-11),'List of tables'!$A$4:$I$998,9,FALSE))," ",VLOOKUP((ROW(H546)-11),'List of tables'!$A$4:$I$998,9,FALSE))</f>
        <v>https://www.nisra.gov.uk/system/files/statistics/census-2011-commissioned-table-ct0558ni.xlsx</v>
      </c>
      <c r="I546" s="12" t="str">
        <f>IF(ISNA(VLOOKUP((ROW(I546)-11),'List of tables'!$A$4:$I$998,8,FALSE))," ",VLOOKUP((ROW(I546)-11),'List of tables'!$A$4:$I$998,8,FALSE))</f>
        <v>Download file (Excel, 160 KB)</v>
      </c>
    </row>
    <row r="547" spans="1:9" ht="31" customHeight="1">
      <c r="A547" s="31" t="str">
        <f>IF(ISNA(VLOOKUP((ROW(A547)-11),'List of tables'!$A$4:$G$998,2,FALSE))," ",VLOOKUP((ROW(A547)-11),'List of tables'!$A$4:$G$998,2,FALSE))</f>
        <v>CT0559NI</v>
      </c>
      <c r="B547" s="10" t="str">
        <f>IF(ISNA(VLOOKUP((ROW(B547)-11),'List of tables'!$A$4:$G$998,3,FALSE))," ",VLOOKUP((ROW(B547)-11),'List of tables'!$A$4:$G$998,3,FALSE))</f>
        <v>Type of long-term condition: Mobility or dexterity difficulty by broad age bands</v>
      </c>
      <c r="C547" s="10" t="str">
        <f>IF(ISNA(VLOOKUP((ROW(C547)-11),'List of tables'!$A$4:$G$998,5,FALSE))," ",VLOOKUP((ROW(C547)-11),'List of tables'!$A$4:$G$998,5,FALSE))</f>
        <v>Local Government District (2014), Northern Ireland</v>
      </c>
      <c r="D547" s="10" t="str">
        <f>IF(ISNA(VLOOKUP((ROW(D547)-11),'List of tables'!$A$4:$G$998,6,FALSE))," ",VLOOKUP((ROW(D547)-11),'List of tables'!$A$4:$G$998,6,FALSE))</f>
        <v>All usual residents</v>
      </c>
      <c r="E547" s="59">
        <f>IF(ISNA(VLOOKUP((ROW(E547)-11),'List of tables'!$A$4:$G$998,7,FALSE))," ",VLOOKUP((ROW(E547)-11),'List of tables'!$A$4:$G$998,7,FALSE))</f>
        <v>44901</v>
      </c>
      <c r="F547" s="28" t="str">
        <f t="shared" si="8"/>
        <v>Download file (Excel, 160 KB)</v>
      </c>
      <c r="H547" s="12" t="str">
        <f>IF(ISNA(VLOOKUP((ROW(H547)-11),'List of tables'!$A$4:$I$998,9,FALSE))," ",VLOOKUP((ROW(H547)-11),'List of tables'!$A$4:$I$998,9,FALSE))</f>
        <v>https://www.nisra.gov.uk/system/files/statistics/census-2011-commissioned-table-ct0559ni.xlsx</v>
      </c>
      <c r="I547" s="12" t="str">
        <f>IF(ISNA(VLOOKUP((ROW(I547)-11),'List of tables'!$A$4:$I$998,8,FALSE))," ",VLOOKUP((ROW(I547)-11),'List of tables'!$A$4:$I$998,8,FALSE))</f>
        <v>Download file (Excel, 160 KB)</v>
      </c>
    </row>
    <row r="548" spans="1:9" ht="31" customHeight="1">
      <c r="A548" s="31" t="str">
        <f>IF(ISNA(VLOOKUP((ROW(A548)-11),'List of tables'!$A$4:$G$998,2,FALSE))," ",VLOOKUP((ROW(A548)-11),'List of tables'!$A$4:$G$998,2,FALSE))</f>
        <v>CT0560NI</v>
      </c>
      <c r="B548" s="10" t="str">
        <f>IF(ISNA(VLOOKUP((ROW(B548)-11),'List of tables'!$A$4:$G$998,3,FALSE))," ",VLOOKUP((ROW(B548)-11),'List of tables'!$A$4:$G$998,3,FALSE))</f>
        <v>Type of long-term condition: Learning, intellectual, social or behavioural difficulty by broad age bands</v>
      </c>
      <c r="C548" s="10" t="str">
        <f>IF(ISNA(VLOOKUP((ROW(C548)-11),'List of tables'!$A$4:$G$998,5,FALSE))," ",VLOOKUP((ROW(C548)-11),'List of tables'!$A$4:$G$998,5,FALSE))</f>
        <v>Local Government District (2014), Northern Ireland</v>
      </c>
      <c r="D548" s="10" t="str">
        <f>IF(ISNA(VLOOKUP((ROW(D548)-11),'List of tables'!$A$4:$G$998,6,FALSE))," ",VLOOKUP((ROW(D548)-11),'List of tables'!$A$4:$G$998,6,FALSE))</f>
        <v>All usual residents</v>
      </c>
      <c r="E548" s="59">
        <f>IF(ISNA(VLOOKUP((ROW(E548)-11),'List of tables'!$A$4:$G$998,7,FALSE))," ",VLOOKUP((ROW(E548)-11),'List of tables'!$A$4:$G$998,7,FALSE))</f>
        <v>44901</v>
      </c>
      <c r="F548" s="28" t="str">
        <f t="shared" si="8"/>
        <v>Download file (Excel, 160 KB)</v>
      </c>
      <c r="H548" s="12" t="str">
        <f>IF(ISNA(VLOOKUP((ROW(H548)-11),'List of tables'!$A$4:$I$998,9,FALSE))," ",VLOOKUP((ROW(H548)-11),'List of tables'!$A$4:$I$998,9,FALSE))</f>
        <v>https://www.nisra.gov.uk/system/files/statistics/census-2011-commissioned-table-ct0560ni.xlsx</v>
      </c>
      <c r="I548" s="12" t="str">
        <f>IF(ISNA(VLOOKUP((ROW(I548)-11),'List of tables'!$A$4:$I$998,8,FALSE))," ",VLOOKUP((ROW(I548)-11),'List of tables'!$A$4:$I$998,8,FALSE))</f>
        <v>Download file (Excel, 160 KB)</v>
      </c>
    </row>
    <row r="549" spans="1:9" ht="31" customHeight="1">
      <c r="A549" s="31" t="str">
        <f>IF(ISNA(VLOOKUP((ROW(A549)-11),'List of tables'!$A$4:$G$998,2,FALSE))," ",VLOOKUP((ROW(A549)-11),'List of tables'!$A$4:$G$998,2,FALSE))</f>
        <v>CT0561NI</v>
      </c>
      <c r="B549" s="10" t="str">
        <f>IF(ISNA(VLOOKUP((ROW(B549)-11),'List of tables'!$A$4:$G$998,3,FALSE))," ",VLOOKUP((ROW(B549)-11),'List of tables'!$A$4:$G$998,3,FALSE))</f>
        <v>Type of long-term condition: Emotional, psychological or mental health condition by broad age bands</v>
      </c>
      <c r="C549" s="10" t="str">
        <f>IF(ISNA(VLOOKUP((ROW(C549)-11),'List of tables'!$A$4:$G$998,5,FALSE))," ",VLOOKUP((ROW(C549)-11),'List of tables'!$A$4:$G$998,5,FALSE))</f>
        <v>Local Government District (2014), Northern Ireland</v>
      </c>
      <c r="D549" s="10" t="str">
        <f>IF(ISNA(VLOOKUP((ROW(D549)-11),'List of tables'!$A$4:$G$998,6,FALSE))," ",VLOOKUP((ROW(D549)-11),'List of tables'!$A$4:$G$998,6,FALSE))</f>
        <v>All usual residents</v>
      </c>
      <c r="E549" s="59">
        <f>IF(ISNA(VLOOKUP((ROW(E549)-11),'List of tables'!$A$4:$G$998,7,FALSE))," ",VLOOKUP((ROW(E549)-11),'List of tables'!$A$4:$G$998,7,FALSE))</f>
        <v>44901</v>
      </c>
      <c r="F549" s="28" t="str">
        <f t="shared" si="8"/>
        <v>Download file (Excel, 160 KB)</v>
      </c>
      <c r="H549" s="12" t="str">
        <f>IF(ISNA(VLOOKUP((ROW(H549)-11),'List of tables'!$A$4:$I$998,9,FALSE))," ",VLOOKUP((ROW(H549)-11),'List of tables'!$A$4:$I$998,9,FALSE))</f>
        <v>https://www.nisra.gov.uk/system/files/statistics/census-2011-commissioned-table-ct0561ni.xlsx</v>
      </c>
      <c r="I549" s="12" t="str">
        <f>IF(ISNA(VLOOKUP((ROW(I549)-11),'List of tables'!$A$4:$I$998,8,FALSE))," ",VLOOKUP((ROW(I549)-11),'List of tables'!$A$4:$I$998,8,FALSE))</f>
        <v>Download file (Excel, 160 KB)</v>
      </c>
    </row>
    <row r="550" spans="1:9" ht="31" customHeight="1">
      <c r="A550" s="31" t="str">
        <f>IF(ISNA(VLOOKUP((ROW(A550)-11),'List of tables'!$A$4:$G$998,2,FALSE))," ",VLOOKUP((ROW(A550)-11),'List of tables'!$A$4:$G$998,2,FALSE))</f>
        <v>CT0562NI</v>
      </c>
      <c r="B550" s="10" t="str">
        <f>IF(ISNA(VLOOKUP((ROW(B550)-11),'List of tables'!$A$4:$G$998,3,FALSE))," ",VLOOKUP((ROW(B550)-11),'List of tables'!$A$4:$G$998,3,FALSE))</f>
        <v>Type of long-term condition: Long-term pain or discomfort by broad age bands</v>
      </c>
      <c r="C550" s="10" t="str">
        <f>IF(ISNA(VLOOKUP((ROW(C550)-11),'List of tables'!$A$4:$G$998,5,FALSE))," ",VLOOKUP((ROW(C550)-11),'List of tables'!$A$4:$G$998,5,FALSE))</f>
        <v>Local Government District (2014), Northern Ireland</v>
      </c>
      <c r="D550" s="10" t="str">
        <f>IF(ISNA(VLOOKUP((ROW(D550)-11),'List of tables'!$A$4:$G$998,6,FALSE))," ",VLOOKUP((ROW(D550)-11),'List of tables'!$A$4:$G$998,6,FALSE))</f>
        <v>All usual residents</v>
      </c>
      <c r="E550" s="59">
        <f>IF(ISNA(VLOOKUP((ROW(E550)-11),'List of tables'!$A$4:$G$998,7,FALSE))," ",VLOOKUP((ROW(E550)-11),'List of tables'!$A$4:$G$998,7,FALSE))</f>
        <v>44901</v>
      </c>
      <c r="F550" s="28" t="str">
        <f t="shared" si="8"/>
        <v>Download file (Excel, 160 KB)</v>
      </c>
      <c r="H550" s="12" t="str">
        <f>IF(ISNA(VLOOKUP((ROW(H550)-11),'List of tables'!$A$4:$I$998,9,FALSE))," ",VLOOKUP((ROW(H550)-11),'List of tables'!$A$4:$I$998,9,FALSE))</f>
        <v>https://www.nisra.gov.uk/system/files/statistics/census-2011-commissioned-table-ct0562ni.xlsx</v>
      </c>
      <c r="I550" s="12" t="str">
        <f>IF(ISNA(VLOOKUP((ROW(I550)-11),'List of tables'!$A$4:$I$998,8,FALSE))," ",VLOOKUP((ROW(I550)-11),'List of tables'!$A$4:$I$998,8,FALSE))</f>
        <v>Download file (Excel, 160 KB)</v>
      </c>
    </row>
    <row r="551" spans="1:9" ht="31" customHeight="1">
      <c r="A551" s="31" t="str">
        <f>IF(ISNA(VLOOKUP((ROW(A551)-11),'List of tables'!$A$4:$G$998,2,FALSE))," ",VLOOKUP((ROW(A551)-11),'List of tables'!$A$4:$G$998,2,FALSE))</f>
        <v>CT0563NI</v>
      </c>
      <c r="B551" s="10" t="str">
        <f>IF(ISNA(VLOOKUP((ROW(B551)-11),'List of tables'!$A$4:$G$998,3,FALSE))," ",VLOOKUP((ROW(B551)-11),'List of tables'!$A$4:$G$998,3,FALSE))</f>
        <v>Type of long-term condition: Shortness of breath or difficulty breathing by broad age bands</v>
      </c>
      <c r="C551" s="10" t="str">
        <f>IF(ISNA(VLOOKUP((ROW(C551)-11),'List of tables'!$A$4:$G$998,5,FALSE))," ",VLOOKUP((ROW(C551)-11),'List of tables'!$A$4:$G$998,5,FALSE))</f>
        <v>Local Government District (2014), Northern Ireland</v>
      </c>
      <c r="D551" s="10" t="str">
        <f>IF(ISNA(VLOOKUP((ROW(D551)-11),'List of tables'!$A$4:$G$998,6,FALSE))," ",VLOOKUP((ROW(D551)-11),'List of tables'!$A$4:$G$998,6,FALSE))</f>
        <v>All usual residents</v>
      </c>
      <c r="E551" s="59">
        <f>IF(ISNA(VLOOKUP((ROW(E551)-11),'List of tables'!$A$4:$G$998,7,FALSE))," ",VLOOKUP((ROW(E551)-11),'List of tables'!$A$4:$G$998,7,FALSE))</f>
        <v>44901</v>
      </c>
      <c r="F551" s="28" t="str">
        <f t="shared" si="8"/>
        <v>Download file (Excel, 160 KB)</v>
      </c>
      <c r="H551" s="12" t="str">
        <f>IF(ISNA(VLOOKUP((ROW(H551)-11),'List of tables'!$A$4:$I$998,9,FALSE))," ",VLOOKUP((ROW(H551)-11),'List of tables'!$A$4:$I$998,9,FALSE))</f>
        <v>https://www.nisra.gov.uk/system/files/statistics/census-2011-commissioned-table-ct0563ni.xlsx</v>
      </c>
      <c r="I551" s="12" t="str">
        <f>IF(ISNA(VLOOKUP((ROW(I551)-11),'List of tables'!$A$4:$I$998,8,FALSE))," ",VLOOKUP((ROW(I551)-11),'List of tables'!$A$4:$I$998,8,FALSE))</f>
        <v>Download file (Excel, 160 KB)</v>
      </c>
    </row>
    <row r="552" spans="1:9" ht="31" customHeight="1">
      <c r="A552" s="31" t="str">
        <f>IF(ISNA(VLOOKUP((ROW(A552)-11),'List of tables'!$A$4:$G$998,2,FALSE))," ",VLOOKUP((ROW(A552)-11),'List of tables'!$A$4:$G$998,2,FALSE))</f>
        <v>CT0564NI</v>
      </c>
      <c r="B552" s="10" t="str">
        <f>IF(ISNA(VLOOKUP((ROW(B552)-11),'List of tables'!$A$4:$G$998,3,FALSE))," ",VLOOKUP((ROW(B552)-11),'List of tables'!$A$4:$G$998,3,FALSE))</f>
        <v>Type of long-term condition: Frequent periods of confusion or memory loss by broad age bands</v>
      </c>
      <c r="C552" s="10" t="str">
        <f>IF(ISNA(VLOOKUP((ROW(C552)-11),'List of tables'!$A$4:$G$998,5,FALSE))," ",VLOOKUP((ROW(C552)-11),'List of tables'!$A$4:$G$998,5,FALSE))</f>
        <v>Local Government District (2014), Northern Ireland</v>
      </c>
      <c r="D552" s="10" t="str">
        <f>IF(ISNA(VLOOKUP((ROW(D552)-11),'List of tables'!$A$4:$G$998,6,FALSE))," ",VLOOKUP((ROW(D552)-11),'List of tables'!$A$4:$G$998,6,FALSE))</f>
        <v>All usual residents</v>
      </c>
      <c r="E552" s="59">
        <f>IF(ISNA(VLOOKUP((ROW(E552)-11),'List of tables'!$A$4:$G$998,7,FALSE))," ",VLOOKUP((ROW(E552)-11),'List of tables'!$A$4:$G$998,7,FALSE))</f>
        <v>44901</v>
      </c>
      <c r="F552" s="28" t="str">
        <f t="shared" si="8"/>
        <v>Download file (Excel, 160 KB)</v>
      </c>
      <c r="H552" s="12" t="str">
        <f>IF(ISNA(VLOOKUP((ROW(H552)-11),'List of tables'!$A$4:$I$998,9,FALSE))," ",VLOOKUP((ROW(H552)-11),'List of tables'!$A$4:$I$998,9,FALSE))</f>
        <v>https://www.nisra.gov.uk/system/files/statistics/census-2011-commissioned-table-ct0564ni.xlsx</v>
      </c>
      <c r="I552" s="12" t="str">
        <f>IF(ISNA(VLOOKUP((ROW(I552)-11),'List of tables'!$A$4:$I$998,8,FALSE))," ",VLOOKUP((ROW(I552)-11),'List of tables'!$A$4:$I$998,8,FALSE))</f>
        <v>Download file (Excel, 160 KB)</v>
      </c>
    </row>
    <row r="553" spans="1:9" ht="31" customHeight="1">
      <c r="A553" s="31" t="str">
        <f>IF(ISNA(VLOOKUP((ROW(A553)-11),'List of tables'!$A$4:$G$998,2,FALSE))," ",VLOOKUP((ROW(A553)-11),'List of tables'!$A$4:$G$998,2,FALSE))</f>
        <v>CT0565NI</v>
      </c>
      <c r="B553" s="10" t="str">
        <f>IF(ISNA(VLOOKUP((ROW(B553)-11),'List of tables'!$A$4:$G$998,3,FALSE))," ",VLOOKUP((ROW(B553)-11),'List of tables'!$A$4:$G$998,3,FALSE))</f>
        <v>Type of long-term condition: Chronic illness by broad age bands</v>
      </c>
      <c r="C553" s="10" t="str">
        <f>IF(ISNA(VLOOKUP((ROW(C553)-11),'List of tables'!$A$4:$G$998,5,FALSE))," ",VLOOKUP((ROW(C553)-11),'List of tables'!$A$4:$G$998,5,FALSE))</f>
        <v>Local Government District (2014), Northern Ireland</v>
      </c>
      <c r="D553" s="10" t="str">
        <f>IF(ISNA(VLOOKUP((ROW(D553)-11),'List of tables'!$A$4:$G$998,6,FALSE))," ",VLOOKUP((ROW(D553)-11),'List of tables'!$A$4:$G$998,6,FALSE))</f>
        <v>All usual residents</v>
      </c>
      <c r="E553" s="59">
        <f>IF(ISNA(VLOOKUP((ROW(E553)-11),'List of tables'!$A$4:$G$998,7,FALSE))," ",VLOOKUP((ROW(E553)-11),'List of tables'!$A$4:$G$998,7,FALSE))</f>
        <v>44901</v>
      </c>
      <c r="F553" s="28" t="str">
        <f t="shared" si="8"/>
        <v>Download file (Excel, 160 KB)</v>
      </c>
      <c r="H553" s="12" t="str">
        <f>IF(ISNA(VLOOKUP((ROW(H553)-11),'List of tables'!$A$4:$I$998,9,FALSE))," ",VLOOKUP((ROW(H553)-11),'List of tables'!$A$4:$I$998,9,FALSE))</f>
        <v>https://www.nisra.gov.uk/system/files/statistics/census-2011-commissioned-table-ct0565ni.xlsx</v>
      </c>
      <c r="I553" s="12" t="str">
        <f>IF(ISNA(VLOOKUP((ROW(I553)-11),'List of tables'!$A$4:$I$998,8,FALSE))," ",VLOOKUP((ROW(I553)-11),'List of tables'!$A$4:$I$998,8,FALSE))</f>
        <v>Download file (Excel, 160 KB)</v>
      </c>
    </row>
    <row r="554" spans="1:9" ht="31" customHeight="1">
      <c r="A554" s="31" t="str">
        <f>IF(ISNA(VLOOKUP((ROW(A554)-11),'List of tables'!$A$4:$G$998,2,FALSE))," ",VLOOKUP((ROW(A554)-11),'List of tables'!$A$4:$G$998,2,FALSE))</f>
        <v>CT0566NI</v>
      </c>
      <c r="B554" s="10" t="str">
        <f>IF(ISNA(VLOOKUP((ROW(B554)-11),'List of tables'!$A$4:$G$998,3,FALSE))," ",VLOOKUP((ROW(B554)-11),'List of tables'!$A$4:$G$998,3,FALSE))</f>
        <v>Type of long-term condition: Other condition by broad age bands</v>
      </c>
      <c r="C554" s="10" t="str">
        <f>IF(ISNA(VLOOKUP((ROW(C554)-11),'List of tables'!$A$4:$G$998,5,FALSE))," ",VLOOKUP((ROW(C554)-11),'List of tables'!$A$4:$G$998,5,FALSE))</f>
        <v>Local Government District (2014), Northern Ireland</v>
      </c>
      <c r="D554" s="10" t="str">
        <f>IF(ISNA(VLOOKUP((ROW(D554)-11),'List of tables'!$A$4:$G$998,6,FALSE))," ",VLOOKUP((ROW(D554)-11),'List of tables'!$A$4:$G$998,6,FALSE))</f>
        <v>All usual residents</v>
      </c>
      <c r="E554" s="59">
        <f>IF(ISNA(VLOOKUP((ROW(E554)-11),'List of tables'!$A$4:$G$998,7,FALSE))," ",VLOOKUP((ROW(E554)-11),'List of tables'!$A$4:$G$998,7,FALSE))</f>
        <v>44901</v>
      </c>
      <c r="F554" s="28" t="str">
        <f t="shared" si="8"/>
        <v>Download file (Excel, 160 KB)</v>
      </c>
      <c r="H554" s="12" t="str">
        <f>IF(ISNA(VLOOKUP((ROW(H554)-11),'List of tables'!$A$4:$I$998,9,FALSE))," ",VLOOKUP((ROW(H554)-11),'List of tables'!$A$4:$I$998,9,FALSE))</f>
        <v>https://www.nisra.gov.uk/system/files/statistics/census-2011-commissioned-table-ct0566ni.xlsx</v>
      </c>
      <c r="I554" s="12" t="str">
        <f>IF(ISNA(VLOOKUP((ROW(I554)-11),'List of tables'!$A$4:$I$998,8,FALSE))," ",VLOOKUP((ROW(I554)-11),'List of tables'!$A$4:$I$998,8,FALSE))</f>
        <v>Download file (Excel, 160 KB)</v>
      </c>
    </row>
    <row r="555" spans="1:9" ht="31" customHeight="1">
      <c r="A555" s="31" t="str">
        <f>IF(ISNA(VLOOKUP((ROW(A555)-11),'List of tables'!$A$4:$G$998,2,FALSE))," ",VLOOKUP((ROW(A555)-11),'List of tables'!$A$4:$G$998,2,FALSE))</f>
        <v>CT0567NI</v>
      </c>
      <c r="B555" s="10" t="str">
        <f>IF(ISNA(VLOOKUP((ROW(B555)-11),'List of tables'!$A$4:$G$998,3,FALSE))," ",VLOOKUP((ROW(B555)-11),'List of tables'!$A$4:$G$998,3,FALSE))</f>
        <v>Provision of unpaid care by broad age bands</v>
      </c>
      <c r="C555" s="10" t="str">
        <f>IF(ISNA(VLOOKUP((ROW(C555)-11),'List of tables'!$A$4:$G$998,5,FALSE))," ",VLOOKUP((ROW(C555)-11),'List of tables'!$A$4:$G$998,5,FALSE))</f>
        <v>Local Government District (2014), Northern Ireland</v>
      </c>
      <c r="D555" s="10" t="str">
        <f>IF(ISNA(VLOOKUP((ROW(D555)-11),'List of tables'!$A$4:$G$998,6,FALSE))," ",VLOOKUP((ROW(D555)-11),'List of tables'!$A$4:$G$998,6,FALSE))</f>
        <v>All usual residents aged 5 and over</v>
      </c>
      <c r="E555" s="59">
        <f>IF(ISNA(VLOOKUP((ROW(E555)-11),'List of tables'!$A$4:$G$998,7,FALSE))," ",VLOOKUP((ROW(E555)-11),'List of tables'!$A$4:$G$998,7,FALSE))</f>
        <v>44901</v>
      </c>
      <c r="F555" s="28" t="str">
        <f t="shared" si="8"/>
        <v>Download file (Excel, 163 KB)</v>
      </c>
      <c r="H555" s="12" t="str">
        <f>IF(ISNA(VLOOKUP((ROW(H555)-11),'List of tables'!$A$4:$I$998,9,FALSE))," ",VLOOKUP((ROW(H555)-11),'List of tables'!$A$4:$I$998,9,FALSE))</f>
        <v>https://www.nisra.gov.uk/system/files/statistics/census-2011-commissioned-table-ct0567ni.xlsx</v>
      </c>
      <c r="I555" s="12" t="str">
        <f>IF(ISNA(VLOOKUP((ROW(I555)-11),'List of tables'!$A$4:$I$998,8,FALSE))," ",VLOOKUP((ROW(I555)-11),'List of tables'!$A$4:$I$998,8,FALSE))</f>
        <v>Download file (Excel, 163 KB)</v>
      </c>
    </row>
    <row r="556" spans="1:9" ht="31" customHeight="1">
      <c r="A556" s="31" t="str">
        <f>IF(ISNA(VLOOKUP((ROW(A556)-11),'List of tables'!$A$4:$G$998,2,FALSE))," ",VLOOKUP((ROW(A556)-11),'List of tables'!$A$4:$G$998,2,FALSE))</f>
        <v>CT0568NI</v>
      </c>
      <c r="B556" s="10" t="str">
        <f>IF(ISNA(VLOOKUP((ROW(B556)-11),'List of tables'!$A$4:$G$998,3,FALSE))," ",VLOOKUP((ROW(B556)-11),'List of tables'!$A$4:$G$998,3,FALSE))</f>
        <v>Accommodation type - usual residents</v>
      </c>
      <c r="C556" s="10" t="str">
        <f>IF(ISNA(VLOOKUP((ROW(C556)-11),'List of tables'!$A$4:$G$998,5,FALSE))," ",VLOOKUP((ROW(C556)-11),'List of tables'!$A$4:$G$998,5,FALSE))</f>
        <v>Local Government District (2014), Northern Ireland</v>
      </c>
      <c r="D556" s="10" t="str">
        <f>IF(ISNA(VLOOKUP((ROW(D556)-11),'List of tables'!$A$4:$G$998,6,FALSE))," ",VLOOKUP((ROW(D556)-11),'List of tables'!$A$4:$G$998,6,FALSE))</f>
        <v>All usual residents in households</v>
      </c>
      <c r="E556" s="59">
        <f>IF(ISNA(VLOOKUP((ROW(E556)-11),'List of tables'!$A$4:$G$998,7,FALSE))," ",VLOOKUP((ROW(E556)-11),'List of tables'!$A$4:$G$998,7,FALSE))</f>
        <v>44901</v>
      </c>
      <c r="F556" s="28" t="str">
        <f t="shared" si="8"/>
        <v>Download file (Excel, 158 KB)</v>
      </c>
      <c r="H556" s="12" t="str">
        <f>IF(ISNA(VLOOKUP((ROW(H556)-11),'List of tables'!$A$4:$I$998,9,FALSE))," ",VLOOKUP((ROW(H556)-11),'List of tables'!$A$4:$I$998,9,FALSE))</f>
        <v>https://www.nisra.gov.uk/system/files/statistics/census-2011-commissioned-table-ct0568ni.xlsx</v>
      </c>
      <c r="I556" s="12" t="str">
        <f>IF(ISNA(VLOOKUP((ROW(I556)-11),'List of tables'!$A$4:$I$998,8,FALSE))," ",VLOOKUP((ROW(I556)-11),'List of tables'!$A$4:$I$998,8,FALSE))</f>
        <v>Download file (Excel, 158 KB)</v>
      </c>
    </row>
    <row r="557" spans="1:9" ht="31" customHeight="1">
      <c r="A557" s="31" t="str">
        <f>IF(ISNA(VLOOKUP((ROW(A557)-11),'List of tables'!$A$4:$G$998,2,FALSE))," ",VLOOKUP((ROW(A557)-11),'List of tables'!$A$4:$G$998,2,FALSE))</f>
        <v>CT0569NI</v>
      </c>
      <c r="B557" s="10" t="str">
        <f>IF(ISNA(VLOOKUP((ROW(B557)-11),'List of tables'!$A$4:$G$998,3,FALSE))," ",VLOOKUP((ROW(B557)-11),'List of tables'!$A$4:$G$998,3,FALSE))</f>
        <v>Accommodation type - household spaces</v>
      </c>
      <c r="C557" s="10" t="str">
        <f>IF(ISNA(VLOOKUP((ROW(C557)-11),'List of tables'!$A$4:$G$998,5,FALSE))," ",VLOOKUP((ROW(C557)-11),'List of tables'!$A$4:$G$998,5,FALSE))</f>
        <v>Local Government District (2014), Northern Ireland</v>
      </c>
      <c r="D557" s="10" t="str">
        <f>IF(ISNA(VLOOKUP((ROW(D557)-11),'List of tables'!$A$4:$G$998,6,FALSE))," ",VLOOKUP((ROW(D557)-11),'List of tables'!$A$4:$G$998,6,FALSE))</f>
        <v>All household spaces</v>
      </c>
      <c r="E557" s="59">
        <f>IF(ISNA(VLOOKUP((ROW(E557)-11),'List of tables'!$A$4:$G$998,7,FALSE))," ",VLOOKUP((ROW(E557)-11),'List of tables'!$A$4:$G$998,7,FALSE))</f>
        <v>44901</v>
      </c>
      <c r="F557" s="28" t="str">
        <f t="shared" si="8"/>
        <v>Download file (Excel, 158 KB)</v>
      </c>
      <c r="H557" s="12" t="str">
        <f>IF(ISNA(VLOOKUP((ROW(H557)-11),'List of tables'!$A$4:$I$998,9,FALSE))," ",VLOOKUP((ROW(H557)-11),'List of tables'!$A$4:$I$998,9,FALSE))</f>
        <v>https://www.nisra.gov.uk/system/files/statistics/census-2011-commissioned-table-ct0569ni.xlsx</v>
      </c>
      <c r="I557" s="12" t="str">
        <f>IF(ISNA(VLOOKUP((ROW(I557)-11),'List of tables'!$A$4:$I$998,8,FALSE))," ",VLOOKUP((ROW(I557)-11),'List of tables'!$A$4:$I$998,8,FALSE))</f>
        <v>Download file (Excel, 158 KB)</v>
      </c>
    </row>
    <row r="558" spans="1:9" ht="31" customHeight="1">
      <c r="A558" s="31" t="str">
        <f>IF(ISNA(VLOOKUP((ROW(A558)-11),'List of tables'!$A$4:$G$998,2,FALSE))," ",VLOOKUP((ROW(A558)-11),'List of tables'!$A$4:$G$998,2,FALSE))</f>
        <v>CT0570NI</v>
      </c>
      <c r="B558" s="10" t="str">
        <f>IF(ISNA(VLOOKUP((ROW(B558)-11),'List of tables'!$A$4:$G$998,3,FALSE))," ",VLOOKUP((ROW(B558)-11),'List of tables'!$A$4:$G$998,3,FALSE))</f>
        <v>Number of adaptations to accommodation</v>
      </c>
      <c r="C558" s="10" t="str">
        <f>IF(ISNA(VLOOKUP((ROW(C558)-11),'List of tables'!$A$4:$G$998,5,FALSE))," ",VLOOKUP((ROW(C558)-11),'List of tables'!$A$4:$G$998,5,FALSE))</f>
        <v>Local Government District (2014), Northern Ireland</v>
      </c>
      <c r="D558" s="10" t="str">
        <f>IF(ISNA(VLOOKUP((ROW(D558)-11),'List of tables'!$A$4:$G$998,6,FALSE))," ",VLOOKUP((ROW(D558)-11),'List of tables'!$A$4:$G$998,6,FALSE))</f>
        <v>All households</v>
      </c>
      <c r="E558" s="59">
        <f>IF(ISNA(VLOOKUP((ROW(E558)-11),'List of tables'!$A$4:$G$998,7,FALSE))," ",VLOOKUP((ROW(E558)-11),'List of tables'!$A$4:$G$998,7,FALSE))</f>
        <v>44901</v>
      </c>
      <c r="F558" s="28" t="str">
        <f t="shared" si="8"/>
        <v>Download file (Excel, 157 KB)</v>
      </c>
      <c r="H558" s="12" t="str">
        <f>IF(ISNA(VLOOKUP((ROW(H558)-11),'List of tables'!$A$4:$I$998,9,FALSE))," ",VLOOKUP((ROW(H558)-11),'List of tables'!$A$4:$I$998,9,FALSE))</f>
        <v>https://www.nisra.gov.uk/system/files/statistics/census-2011-commissioned-table-ct0570ni.xlsx</v>
      </c>
      <c r="I558" s="12" t="str">
        <f>IF(ISNA(VLOOKUP((ROW(I558)-11),'List of tables'!$A$4:$I$998,8,FALSE))," ",VLOOKUP((ROW(I558)-11),'List of tables'!$A$4:$I$998,8,FALSE))</f>
        <v>Download file (Excel, 157 KB)</v>
      </c>
    </row>
    <row r="559" spans="1:9" ht="31" customHeight="1">
      <c r="A559" s="31" t="str">
        <f>IF(ISNA(VLOOKUP((ROW(A559)-11),'List of tables'!$A$4:$G$998,2,FALSE))," ",VLOOKUP((ROW(A559)-11),'List of tables'!$A$4:$G$998,2,FALSE))</f>
        <v>CT0571NI</v>
      </c>
      <c r="B559" s="10" t="str">
        <f>IF(ISNA(VLOOKUP((ROW(B559)-11),'List of tables'!$A$4:$G$998,3,FALSE))," ",VLOOKUP((ROW(B559)-11),'List of tables'!$A$4:$G$998,3,FALSE))</f>
        <v>Car or van availability</v>
      </c>
      <c r="C559" s="10" t="str">
        <f>IF(ISNA(VLOOKUP((ROW(C559)-11),'List of tables'!$A$4:$G$998,5,FALSE))," ",VLOOKUP((ROW(C559)-11),'List of tables'!$A$4:$G$998,5,FALSE))</f>
        <v>Local Government District (2014), Northern Ireland</v>
      </c>
      <c r="D559" s="10" t="str">
        <f>IF(ISNA(VLOOKUP((ROW(D559)-11),'List of tables'!$A$4:$G$998,6,FALSE))," ",VLOOKUP((ROW(D559)-11),'List of tables'!$A$4:$G$998,6,FALSE))</f>
        <v>All households</v>
      </c>
      <c r="E559" s="59">
        <f>IF(ISNA(VLOOKUP((ROW(E559)-11),'List of tables'!$A$4:$G$998,7,FALSE))," ",VLOOKUP((ROW(E559)-11),'List of tables'!$A$4:$G$998,7,FALSE))</f>
        <v>44901</v>
      </c>
      <c r="F559" s="28" t="str">
        <f t="shared" si="8"/>
        <v>Download file (Excel, 160 KB)</v>
      </c>
      <c r="H559" s="12" t="str">
        <f>IF(ISNA(VLOOKUP((ROW(H559)-11),'List of tables'!$A$4:$I$998,9,FALSE))," ",VLOOKUP((ROW(H559)-11),'List of tables'!$A$4:$I$998,9,FALSE))</f>
        <v>https://www.nisra.gov.uk/system/files/statistics/census-2011-commissioned-table-ct0571ni.xlsx</v>
      </c>
      <c r="I559" s="12" t="str">
        <f>IF(ISNA(VLOOKUP((ROW(I559)-11),'List of tables'!$A$4:$I$998,8,FALSE))," ",VLOOKUP((ROW(I559)-11),'List of tables'!$A$4:$I$998,8,FALSE))</f>
        <v>Download file (Excel, 160 KB)</v>
      </c>
    </row>
    <row r="560" spans="1:9" ht="31" customHeight="1">
      <c r="A560" s="31" t="str">
        <f>IF(ISNA(VLOOKUP((ROW(A560)-11),'List of tables'!$A$4:$G$998,2,FALSE))," ",VLOOKUP((ROW(A560)-11),'List of tables'!$A$4:$G$998,2,FALSE))</f>
        <v>CT0572NI</v>
      </c>
      <c r="B560" s="10" t="str">
        <f>IF(ISNA(VLOOKUP((ROW(B560)-11),'List of tables'!$A$4:$G$998,3,FALSE))," ",VLOOKUP((ROW(B560)-11),'List of tables'!$A$4:$G$998,3,FALSE))</f>
        <v>Tenure - usual residents</v>
      </c>
      <c r="C560" s="10" t="str">
        <f>IF(ISNA(VLOOKUP((ROW(C560)-11),'List of tables'!$A$4:$G$998,5,FALSE))," ",VLOOKUP((ROW(C560)-11),'List of tables'!$A$4:$G$998,5,FALSE))</f>
        <v>Local Government District (2014), Northern Ireland</v>
      </c>
      <c r="D560" s="10" t="str">
        <f>IF(ISNA(VLOOKUP((ROW(D560)-11),'List of tables'!$A$4:$G$998,6,FALSE))," ",VLOOKUP((ROW(D560)-11),'List of tables'!$A$4:$G$998,6,FALSE))</f>
        <v>All usual residents in households</v>
      </c>
      <c r="E560" s="59">
        <f>IF(ISNA(VLOOKUP((ROW(E560)-11),'List of tables'!$A$4:$G$998,7,FALSE))," ",VLOOKUP((ROW(E560)-11),'List of tables'!$A$4:$G$998,7,FALSE))</f>
        <v>44901</v>
      </c>
      <c r="F560" s="28" t="str">
        <f t="shared" si="8"/>
        <v>Download file (Excel, 159 KB)</v>
      </c>
      <c r="H560" s="12" t="str">
        <f>IF(ISNA(VLOOKUP((ROW(H560)-11),'List of tables'!$A$4:$I$998,9,FALSE))," ",VLOOKUP((ROW(H560)-11),'List of tables'!$A$4:$I$998,9,FALSE))</f>
        <v>https://www.nisra.gov.uk/system/files/statistics/census-2011-commissioned-table-ct0572ni.xlsx</v>
      </c>
      <c r="I560" s="12" t="str">
        <f>IF(ISNA(VLOOKUP((ROW(I560)-11),'List of tables'!$A$4:$I$998,8,FALSE))," ",VLOOKUP((ROW(I560)-11),'List of tables'!$A$4:$I$998,8,FALSE))</f>
        <v>Download file (Excel, 159 KB)</v>
      </c>
    </row>
    <row r="561" spans="1:9" ht="31" customHeight="1">
      <c r="A561" s="31" t="str">
        <f>IF(ISNA(VLOOKUP((ROW(A561)-11),'List of tables'!$A$4:$G$998,2,FALSE))," ",VLOOKUP((ROW(A561)-11),'List of tables'!$A$4:$G$998,2,FALSE))</f>
        <v>CT0573NI</v>
      </c>
      <c r="B561" s="10" t="str">
        <f>IF(ISNA(VLOOKUP((ROW(B561)-11),'List of tables'!$A$4:$G$998,3,FALSE))," ",VLOOKUP((ROW(B561)-11),'List of tables'!$A$4:$G$998,3,FALSE))</f>
        <v>Country of Birth - Intermediate Detail - Local Government District (2014)</v>
      </c>
      <c r="C561" s="10" t="str">
        <f>IF(ISNA(VLOOKUP((ROW(C561)-11),'List of tables'!$A$4:$G$998,5,FALSE))," ",VLOOKUP((ROW(C561)-11),'List of tables'!$A$4:$G$998,5,FALSE))</f>
        <v>Local Government District (2014), Northern Ireland</v>
      </c>
      <c r="D561" s="10" t="str">
        <f>IF(ISNA(VLOOKUP((ROW(D561)-11),'List of tables'!$A$4:$G$998,6,FALSE))," ",VLOOKUP((ROW(D561)-11),'List of tables'!$A$4:$G$998,6,FALSE))</f>
        <v>All usual residents</v>
      </c>
      <c r="E561" s="59">
        <f>IF(ISNA(VLOOKUP((ROW(E561)-11),'List of tables'!$A$4:$G$998,7,FALSE))," ",VLOOKUP((ROW(E561)-11),'List of tables'!$A$4:$G$998,7,FALSE))</f>
        <v>44901</v>
      </c>
      <c r="F561" s="28" t="str">
        <f t="shared" si="8"/>
        <v>Download file (Excel, 174 KB)</v>
      </c>
      <c r="H561" s="12" t="str">
        <f>IF(ISNA(VLOOKUP((ROW(H561)-11),'List of tables'!$A$4:$I$998,9,FALSE))," ",VLOOKUP((ROW(H561)-11),'List of tables'!$A$4:$I$998,9,FALSE))</f>
        <v>https://www.nisra.gov.uk/system/files/statistics/census-2011-commissioned-table-ct0573ni.xlsx</v>
      </c>
      <c r="I561" s="12" t="str">
        <f>IF(ISNA(VLOOKUP((ROW(I561)-11),'List of tables'!$A$4:$I$998,8,FALSE))," ",VLOOKUP((ROW(I561)-11),'List of tables'!$A$4:$I$998,8,FALSE))</f>
        <v>Download file (Excel, 174 KB)</v>
      </c>
    </row>
    <row r="562" spans="1:9" ht="31" customHeight="1">
      <c r="A562" s="31" t="str">
        <f>IF(ISNA(VLOOKUP((ROW(A562)-11),'List of tables'!$A$4:$G$998,2,FALSE))," ",VLOOKUP((ROW(A562)-11),'List of tables'!$A$4:$G$998,2,FALSE))</f>
        <v>CT0574NI</v>
      </c>
      <c r="B562" s="10" t="str">
        <f>IF(ISNA(VLOOKUP((ROW(B562)-11),'List of tables'!$A$4:$G$998,3,FALSE))," ",VLOOKUP((ROW(B562)-11),'List of tables'!$A$4:$G$998,3,FALSE))</f>
        <v>Number of Dependent Children - Households</v>
      </c>
      <c r="C562" s="10" t="str">
        <f>IF(ISNA(VLOOKUP((ROW(C562)-11),'List of tables'!$A$4:$G$998,5,FALSE))," ",VLOOKUP((ROW(C562)-11),'List of tables'!$A$4:$G$998,5,FALSE))</f>
        <v>Local Government District (2014), Northern Ireland</v>
      </c>
      <c r="D562" s="10" t="str">
        <f>IF(ISNA(VLOOKUP((ROW(D562)-11),'List of tables'!$A$4:$G$998,6,FALSE))," ",VLOOKUP((ROW(D562)-11),'List of tables'!$A$4:$G$998,6,FALSE))</f>
        <v>All households</v>
      </c>
      <c r="E562" s="59">
        <f>IF(ISNA(VLOOKUP((ROW(E562)-11),'List of tables'!$A$4:$G$998,7,FALSE))," ",VLOOKUP((ROW(E562)-11),'List of tables'!$A$4:$G$998,7,FALSE))</f>
        <v>45000</v>
      </c>
      <c r="F562" s="28" t="str">
        <f t="shared" si="8"/>
        <v>Download file (Excel, 158 KB)</v>
      </c>
      <c r="H562" s="12" t="str">
        <f>IF(ISNA(VLOOKUP((ROW(H562)-11),'List of tables'!$A$4:$I$998,9,FALSE))," ",VLOOKUP((ROW(H562)-11),'List of tables'!$A$4:$I$998,9,FALSE))</f>
        <v>https://www.nisra.gov.uk/system/files/statistics/census-2011-commissioned-table-ct0574ni.xlsx</v>
      </c>
      <c r="I562" s="12" t="str">
        <f>IF(ISNA(VLOOKUP((ROW(I562)-11),'List of tables'!$A$4:$I$998,8,FALSE))," ",VLOOKUP((ROW(I562)-11),'List of tables'!$A$4:$I$998,8,FALSE))</f>
        <v>Download file (Excel, 158 KB)</v>
      </c>
    </row>
    <row r="563" spans="1:9" ht="31" customHeight="1">
      <c r="A563" s="31" t="str">
        <f>IF(ISNA(VLOOKUP((ROW(A563)-11),'List of tables'!$A$4:$G$998,2,FALSE))," ",VLOOKUP((ROW(A563)-11),'List of tables'!$A$4:$G$998,2,FALSE))</f>
        <v>CT0575NI</v>
      </c>
      <c r="B563" s="10" t="str">
        <f>IF(ISNA(VLOOKUP((ROW(B563)-11),'List of tables'!$A$4:$G$998,3,FALSE))," ",VLOOKUP((ROW(B563)-11),'List of tables'!$A$4:$G$998,3,FALSE))</f>
        <v>Household Composition - Usual Residents</v>
      </c>
      <c r="C563" s="10" t="str">
        <f>IF(ISNA(VLOOKUP((ROW(C563)-11),'List of tables'!$A$4:$G$998,5,FALSE))," ",VLOOKUP((ROW(C563)-11),'List of tables'!$A$4:$G$998,5,FALSE))</f>
        <v>Local Government District (2014), Northern Ireland</v>
      </c>
      <c r="D563" s="10" t="str">
        <f>IF(ISNA(VLOOKUP((ROW(D563)-11),'List of tables'!$A$4:$G$998,6,FALSE))," ",VLOOKUP((ROW(D563)-11),'List of tables'!$A$4:$G$998,6,FALSE))</f>
        <v>All usual residents living in households</v>
      </c>
      <c r="E563" s="59">
        <f>IF(ISNA(VLOOKUP((ROW(E563)-11),'List of tables'!$A$4:$G$998,7,FALSE))," ",VLOOKUP((ROW(E563)-11),'List of tables'!$A$4:$G$998,7,FALSE))</f>
        <v>45000</v>
      </c>
      <c r="F563" s="28" t="str">
        <f t="shared" si="8"/>
        <v>Download file (Excel, 162 KB)</v>
      </c>
      <c r="H563" s="12" t="str">
        <f>IF(ISNA(VLOOKUP((ROW(H563)-11),'List of tables'!$A$4:$I$998,9,FALSE))," ",VLOOKUP((ROW(H563)-11),'List of tables'!$A$4:$I$998,9,FALSE))</f>
        <v>https://www.nisra.gov.uk/system/files/statistics/census-2011-commissioned-table-ct0575ni.xlsx</v>
      </c>
      <c r="I563" s="12" t="str">
        <f>IF(ISNA(VLOOKUP((ROW(I563)-11),'List of tables'!$A$4:$I$998,8,FALSE))," ",VLOOKUP((ROW(I563)-11),'List of tables'!$A$4:$I$998,8,FALSE))</f>
        <v>Download file (Excel, 162 KB)</v>
      </c>
    </row>
    <row r="564" spans="1:9" ht="31" customHeight="1">
      <c r="A564" s="31" t="str">
        <f>IF(ISNA(VLOOKUP((ROW(A564)-11),'List of tables'!$A$4:$G$998,2,FALSE))," ",VLOOKUP((ROW(A564)-11),'List of tables'!$A$4:$G$998,2,FALSE))</f>
        <v>CT0576NI</v>
      </c>
      <c r="B564" s="10" t="str">
        <f>IF(ISNA(VLOOKUP((ROW(B564)-11),'List of tables'!$A$4:$G$998,3,FALSE))," ",VLOOKUP((ROW(B564)-11),'List of tables'!$A$4:$G$998,3,FALSE))</f>
        <v>Household Composition - Households</v>
      </c>
      <c r="C564" s="10" t="str">
        <f>IF(ISNA(VLOOKUP((ROW(C564)-11),'List of tables'!$A$4:$G$998,5,FALSE))," ",VLOOKUP((ROW(C564)-11),'List of tables'!$A$4:$G$998,5,FALSE))</f>
        <v>Local Government District (2014), Northern Ireland</v>
      </c>
      <c r="D564" s="10" t="str">
        <f>IF(ISNA(VLOOKUP((ROW(D564)-11),'List of tables'!$A$4:$G$998,6,FALSE))," ",VLOOKUP((ROW(D564)-11),'List of tables'!$A$4:$G$998,6,FALSE))</f>
        <v>All households</v>
      </c>
      <c r="E564" s="59">
        <f>IF(ISNA(VLOOKUP((ROW(E564)-11),'List of tables'!$A$4:$G$998,7,FALSE))," ",VLOOKUP((ROW(E564)-11),'List of tables'!$A$4:$G$998,7,FALSE))</f>
        <v>45000</v>
      </c>
      <c r="F564" s="28" t="str">
        <f t="shared" si="8"/>
        <v>Download file (Excel, 162 KB)</v>
      </c>
      <c r="H564" s="12" t="str">
        <f>IF(ISNA(VLOOKUP((ROW(H564)-11),'List of tables'!$A$4:$I$998,9,FALSE))," ",VLOOKUP((ROW(H564)-11),'List of tables'!$A$4:$I$998,9,FALSE))</f>
        <v>https://www.nisra.gov.uk/system/files/statistics/census-2011-commissioned-table-ct0576ni.xlsx</v>
      </c>
      <c r="I564" s="12" t="str">
        <f>IF(ISNA(VLOOKUP((ROW(I564)-11),'List of tables'!$A$4:$I$998,8,FALSE))," ",VLOOKUP((ROW(I564)-11),'List of tables'!$A$4:$I$998,8,FALSE))</f>
        <v>Download file (Excel, 162 KB)</v>
      </c>
    </row>
    <row r="565" spans="1:9" ht="31" customHeight="1">
      <c r="A565" s="31" t="str">
        <f>IF(ISNA(VLOOKUP((ROW(A565)-11),'List of tables'!$A$4:$G$998,2,FALSE))," ",VLOOKUP((ROW(A565)-11),'List of tables'!$A$4:$G$998,2,FALSE))</f>
        <v>CT0577NI</v>
      </c>
      <c r="B565" s="10" t="str">
        <f>IF(ISNA(VLOOKUP((ROW(B565)-11),'List of tables'!$A$4:$G$998,3,FALSE))," ",VLOOKUP((ROW(B565)-11),'List of tables'!$A$4:$G$998,3,FALSE))</f>
        <v>Household Lifestage</v>
      </c>
      <c r="C565" s="10" t="str">
        <f>IF(ISNA(VLOOKUP((ROW(C565)-11),'List of tables'!$A$4:$G$998,5,FALSE))," ",VLOOKUP((ROW(C565)-11),'List of tables'!$A$4:$G$998,5,FALSE))</f>
        <v>Local Government District (2014), Northern Ireland</v>
      </c>
      <c r="D565" s="10" t="str">
        <f>IF(ISNA(VLOOKUP((ROW(D565)-11),'List of tables'!$A$4:$G$998,6,FALSE))," ",VLOOKUP((ROW(D565)-11),'List of tables'!$A$4:$G$998,6,FALSE))</f>
        <v>All households</v>
      </c>
      <c r="E565" s="59">
        <f>IF(ISNA(VLOOKUP((ROW(E565)-11),'List of tables'!$A$4:$G$998,7,FALSE))," ",VLOOKUP((ROW(E565)-11),'List of tables'!$A$4:$G$998,7,FALSE))</f>
        <v>45000</v>
      </c>
      <c r="F565" s="28" t="str">
        <f t="shared" si="8"/>
        <v>Download file (Excel, 160KB)</v>
      </c>
      <c r="H565" s="12" t="str">
        <f>IF(ISNA(VLOOKUP((ROW(H565)-11),'List of tables'!$A$4:$I$998,9,FALSE))," ",VLOOKUP((ROW(H565)-11),'List of tables'!$A$4:$I$998,9,FALSE))</f>
        <v>https://www.nisra.gov.uk/system/files/statistics/census-2011-commissioned-table-ct0577ni.xlsx</v>
      </c>
      <c r="I565" s="12" t="str">
        <f>IF(ISNA(VLOOKUP((ROW(I565)-11),'List of tables'!$A$4:$I$998,8,FALSE))," ",VLOOKUP((ROW(I565)-11),'List of tables'!$A$4:$I$998,8,FALSE))</f>
        <v>Download file (Excel, 160KB)</v>
      </c>
    </row>
    <row r="566" spans="1:9" ht="31" customHeight="1">
      <c r="A566" s="31" t="str">
        <f>IF(ISNA(VLOOKUP((ROW(A566)-11),'List of tables'!$A$4:$G$998,2,FALSE))," ",VLOOKUP((ROW(A566)-11),'List of tables'!$A$4:$G$998,2,FALSE))</f>
        <v>CT0578NI</v>
      </c>
      <c r="B566" s="10" t="str">
        <f>IF(ISNA(VLOOKUP((ROW(B566)-11),'List of tables'!$A$4:$G$998,3,FALSE))," ",VLOOKUP((ROW(B566)-11),'List of tables'!$A$4:$G$998,3,FALSE))</f>
        <v>Living Arrangements</v>
      </c>
      <c r="C566" s="10" t="str">
        <f>IF(ISNA(VLOOKUP((ROW(C566)-11),'List of tables'!$A$4:$G$998,5,FALSE))," ",VLOOKUP((ROW(C566)-11),'List of tables'!$A$4:$G$998,5,FALSE))</f>
        <v>Local Government District (2014), Northern Ireland</v>
      </c>
      <c r="D566" s="10" t="str">
        <f>IF(ISNA(VLOOKUP((ROW(D566)-11),'List of tables'!$A$4:$G$998,6,FALSE))," ",VLOOKUP((ROW(D566)-11),'List of tables'!$A$4:$G$998,6,FALSE))</f>
        <v>All usual residents aged 16 and over in households</v>
      </c>
      <c r="E566" s="59">
        <f>IF(ISNA(VLOOKUP((ROW(E566)-11),'List of tables'!$A$4:$G$998,7,FALSE))," ",VLOOKUP((ROW(E566)-11),'List of tables'!$A$4:$G$998,7,FALSE))</f>
        <v>45000</v>
      </c>
      <c r="F566" s="28" t="str">
        <f t="shared" si="8"/>
        <v>Download file (Excel, 158 KB)</v>
      </c>
      <c r="H566" s="12" t="str">
        <f>IF(ISNA(VLOOKUP((ROW(H566)-11),'List of tables'!$A$4:$I$998,9,FALSE))," ",VLOOKUP((ROW(H566)-11),'List of tables'!$A$4:$I$998,9,FALSE))</f>
        <v>https://www.nisra.gov.uk/system/files/statistics/census-2011-commissioned-table-ct0578ni.xlsx</v>
      </c>
      <c r="I566" s="12" t="str">
        <f>IF(ISNA(VLOOKUP((ROW(I566)-11),'List of tables'!$A$4:$I$998,8,FALSE))," ",VLOOKUP((ROW(I566)-11),'List of tables'!$A$4:$I$998,8,FALSE))</f>
        <v>Download file (Excel, 158 KB)</v>
      </c>
    </row>
    <row r="567" spans="1:9" ht="31" customHeight="1">
      <c r="A567" s="31" t="str">
        <f>IF(ISNA(VLOOKUP((ROW(A567)-11),'List of tables'!$A$4:$G$998,2,FALSE))," ",VLOOKUP((ROW(A567)-11),'List of tables'!$A$4:$G$998,2,FALSE))</f>
        <v>CT0579NI</v>
      </c>
      <c r="B567" s="10" t="str">
        <f>IF(ISNA(VLOOKUP((ROW(B567)-11),'List of tables'!$A$4:$G$998,3,FALSE))," ",VLOOKUP((ROW(B567)-11),'List of tables'!$A$4:$G$998,3,FALSE))</f>
        <v>Multiple Ethnic Groups</v>
      </c>
      <c r="C567" s="10" t="str">
        <f>IF(ISNA(VLOOKUP((ROW(C567)-11),'List of tables'!$A$4:$G$998,5,FALSE))," ",VLOOKUP((ROW(C567)-11),'List of tables'!$A$4:$G$998,5,FALSE))</f>
        <v>Local Government District (2014), Northern Ireland</v>
      </c>
      <c r="D567" s="10" t="str">
        <f>IF(ISNA(VLOOKUP((ROW(D567)-11),'List of tables'!$A$4:$G$998,6,FALSE))," ",VLOOKUP((ROW(D567)-11),'List of tables'!$A$4:$G$998,6,FALSE))</f>
        <v>All households</v>
      </c>
      <c r="E567" s="59">
        <f>IF(ISNA(VLOOKUP((ROW(E567)-11),'List of tables'!$A$4:$G$998,7,FALSE))," ",VLOOKUP((ROW(E567)-11),'List of tables'!$A$4:$G$998,7,FALSE))</f>
        <v>45000</v>
      </c>
      <c r="F567" s="28" t="str">
        <f t="shared" si="8"/>
        <v>Download file (Excel, 157 KB)</v>
      </c>
      <c r="H567" s="12" t="str">
        <f>IF(ISNA(VLOOKUP((ROW(H567)-11),'List of tables'!$A$4:$I$998,9,FALSE))," ",VLOOKUP((ROW(H567)-11),'List of tables'!$A$4:$I$998,9,FALSE))</f>
        <v>https://www.nisra.gov.uk/system/files/statistics/census-2011-commissioned-table-ct0579ni.xlsx</v>
      </c>
      <c r="I567" s="12" t="str">
        <f>IF(ISNA(VLOOKUP((ROW(I567)-11),'List of tables'!$A$4:$I$998,8,FALSE))," ",VLOOKUP((ROW(I567)-11),'List of tables'!$A$4:$I$998,8,FALSE))</f>
        <v>Download file (Excel, 157 KB)</v>
      </c>
    </row>
    <row r="568" spans="1:9" ht="31" customHeight="1">
      <c r="A568" s="31" t="str">
        <f>IF(ISNA(VLOOKUP((ROW(A568)-11),'List of tables'!$A$4:$G$998,2,FALSE))," ",VLOOKUP((ROW(A568)-11),'List of tables'!$A$4:$G$998,2,FALSE))</f>
        <v>CT0580NI</v>
      </c>
      <c r="B568" s="10" t="str">
        <f>IF(ISNA(VLOOKUP((ROW(B568)-11),'List of tables'!$A$4:$G$998,3,FALSE))," ",VLOOKUP((ROW(B568)-11),'List of tables'!$A$4:$G$998,3,FALSE))</f>
        <v>Religion or Religion Brought Up In Structure of Household</v>
      </c>
      <c r="C568" s="10" t="str">
        <f>IF(ISNA(VLOOKUP((ROW(C568)-11),'List of tables'!$A$4:$G$998,5,FALSE))," ",VLOOKUP((ROW(C568)-11),'List of tables'!$A$4:$G$998,5,FALSE))</f>
        <v>Local Government District (2014), Northern Ireland</v>
      </c>
      <c r="D568" s="10" t="str">
        <f>IF(ISNA(VLOOKUP((ROW(D568)-11),'List of tables'!$A$4:$G$998,6,FALSE))," ",VLOOKUP((ROW(D568)-11),'List of tables'!$A$4:$G$998,6,FALSE))</f>
        <v>All households</v>
      </c>
      <c r="E568" s="59">
        <f>IF(ISNA(VLOOKUP((ROW(E568)-11),'List of tables'!$A$4:$G$998,7,FALSE))," ",VLOOKUP((ROW(E568)-11),'List of tables'!$A$4:$G$998,7,FALSE))</f>
        <v>45000</v>
      </c>
      <c r="F568" s="28" t="str">
        <f t="shared" si="8"/>
        <v>Download file (Excel, 161 KB)</v>
      </c>
      <c r="H568" s="12" t="str">
        <f>IF(ISNA(VLOOKUP((ROW(H568)-11),'List of tables'!$A$4:$I$998,9,FALSE))," ",VLOOKUP((ROW(H568)-11),'List of tables'!$A$4:$I$998,9,FALSE))</f>
        <v>https://www.nisra.gov.uk/system/files/statistics/census-2011-commissioned-table-ct0580ni.xlsx</v>
      </c>
      <c r="I568" s="12" t="str">
        <f>IF(ISNA(VLOOKUP((ROW(I568)-11),'List of tables'!$A$4:$I$998,8,FALSE))," ",VLOOKUP((ROW(I568)-11),'List of tables'!$A$4:$I$998,8,FALSE))</f>
        <v>Download file (Excel, 161 KB)</v>
      </c>
    </row>
    <row r="569" spans="1:9" ht="31" customHeight="1">
      <c r="A569" s="31" t="str">
        <f>IF(ISNA(VLOOKUP((ROW(A569)-11),'List of tables'!$A$4:$G$998,2,FALSE))," ",VLOOKUP((ROW(A569)-11),'List of tables'!$A$4:$G$998,2,FALSE))</f>
        <v>CT0581NI</v>
      </c>
      <c r="B569" s="10" t="str">
        <f>IF(ISNA(VLOOKUP((ROW(B569)-11),'List of tables'!$A$4:$G$998,3,FALSE))," ",VLOOKUP((ROW(B569)-11),'List of tables'!$A$4:$G$998,3,FALSE))</f>
        <v>Economic Activity by Sex</v>
      </c>
      <c r="C569" s="10" t="str">
        <f>IF(ISNA(VLOOKUP((ROW(C569)-11),'List of tables'!$A$4:$G$998,5,FALSE))," ",VLOOKUP((ROW(C569)-11),'List of tables'!$A$4:$G$998,5,FALSE))</f>
        <v>Local Government District (2014), Northern Ireland</v>
      </c>
      <c r="D569" s="10" t="str">
        <f>IF(ISNA(VLOOKUP((ROW(D569)-11),'List of tables'!$A$4:$G$998,6,FALSE))," ",VLOOKUP((ROW(D569)-11),'List of tables'!$A$4:$G$998,6,FALSE))</f>
        <v>All usual residents aged 16 and over</v>
      </c>
      <c r="E569" s="59">
        <f>IF(ISNA(VLOOKUP((ROW(E569)-11),'List of tables'!$A$4:$G$998,7,FALSE))," ",VLOOKUP((ROW(E569)-11),'List of tables'!$A$4:$G$998,7,FALSE))</f>
        <v>45000</v>
      </c>
      <c r="F569" s="28" t="str">
        <f t="shared" si="8"/>
        <v>Download file (Excel, 166 KB)</v>
      </c>
      <c r="H569" s="12" t="str">
        <f>IF(ISNA(VLOOKUP((ROW(H569)-11),'List of tables'!$A$4:$I$998,9,FALSE))," ",VLOOKUP((ROW(H569)-11),'List of tables'!$A$4:$I$998,9,FALSE))</f>
        <v>https://www.nisra.gov.uk/system/files/statistics/census-2011-commissioned-table-ct0581ni.xlsx</v>
      </c>
      <c r="I569" s="12" t="str">
        <f>IF(ISNA(VLOOKUP((ROW(I569)-11),'List of tables'!$A$4:$I$998,8,FALSE))," ",VLOOKUP((ROW(I569)-11),'List of tables'!$A$4:$I$998,8,FALSE))</f>
        <v>Download file (Excel, 166 KB)</v>
      </c>
    </row>
    <row r="570" spans="1:9" ht="31" customHeight="1">
      <c r="A570" s="31" t="str">
        <f>IF(ISNA(VLOOKUP((ROW(A570)-11),'List of tables'!$A$4:$G$998,2,FALSE))," ",VLOOKUP((ROW(A570)-11),'List of tables'!$A$4:$G$998,2,FALSE))</f>
        <v>CT0582NI</v>
      </c>
      <c r="B570" s="10" t="str">
        <f>IF(ISNA(VLOOKUP((ROW(B570)-11),'List of tables'!$A$4:$G$998,3,FALSE))," ",VLOOKUP((ROW(B570)-11),'List of tables'!$A$4:$G$998,3,FALSE))</f>
        <v>Economic Activity by Sex - Full-Time Students</v>
      </c>
      <c r="C570" s="10" t="str">
        <f>IF(ISNA(VLOOKUP((ROW(C570)-11),'List of tables'!$A$4:$G$998,5,FALSE))," ",VLOOKUP((ROW(C570)-11),'List of tables'!$A$4:$G$998,5,FALSE))</f>
        <v>Local Government District (2014), Northern Ireland</v>
      </c>
      <c r="D570" s="10" t="str">
        <f>IF(ISNA(VLOOKUP((ROW(D570)-11),'List of tables'!$A$4:$G$998,6,FALSE))," ",VLOOKUP((ROW(D570)-11),'List of tables'!$A$4:$G$998,6,FALSE))</f>
        <v>All full-time students aged 16 and over</v>
      </c>
      <c r="E570" s="59">
        <f>IF(ISNA(VLOOKUP((ROW(E570)-11),'List of tables'!$A$4:$G$998,7,FALSE))," ",VLOOKUP((ROW(E570)-11),'List of tables'!$A$4:$G$998,7,FALSE))</f>
        <v>45000</v>
      </c>
      <c r="F570" s="28" t="str">
        <f t="shared" si="8"/>
        <v>Download file (Excel, 158 KB)</v>
      </c>
      <c r="H570" s="12" t="str">
        <f>IF(ISNA(VLOOKUP((ROW(H570)-11),'List of tables'!$A$4:$I$998,9,FALSE))," ",VLOOKUP((ROW(H570)-11),'List of tables'!$A$4:$I$998,9,FALSE))</f>
        <v>https://www.nisra.gov.uk/system/files/statistics/census-2011-commissioned-table-ct0582ni.xlsx</v>
      </c>
      <c r="I570" s="12" t="str">
        <f>IF(ISNA(VLOOKUP((ROW(I570)-11),'List of tables'!$A$4:$I$998,8,FALSE))," ",VLOOKUP((ROW(I570)-11),'List of tables'!$A$4:$I$998,8,FALSE))</f>
        <v>Download file (Excel, 158 KB)</v>
      </c>
    </row>
    <row r="571" spans="1:9" ht="31" customHeight="1">
      <c r="A571" s="31" t="str">
        <f>IF(ISNA(VLOOKUP((ROW(A571)-11),'List of tables'!$A$4:$G$998,2,FALSE))," ",VLOOKUP((ROW(A571)-11),'List of tables'!$A$4:$G$998,2,FALSE))</f>
        <v>CT0583NI</v>
      </c>
      <c r="B571" s="10" t="str">
        <f>IF(ISNA(VLOOKUP((ROW(B571)-11),'List of tables'!$A$4:$G$998,3,FALSE))," ",VLOOKUP((ROW(B571)-11),'List of tables'!$A$4:$G$998,3,FALSE))</f>
        <v>Hours Worked by Sex</v>
      </c>
      <c r="C571" s="10" t="str">
        <f>IF(ISNA(VLOOKUP((ROW(C571)-11),'List of tables'!$A$4:$G$998,5,FALSE))," ",VLOOKUP((ROW(C571)-11),'List of tables'!$A$4:$G$998,5,FALSE))</f>
        <v>Local Government District (2014), Northern Ireland</v>
      </c>
      <c r="D571" s="10" t="str">
        <f>IF(ISNA(VLOOKUP((ROW(D571)-11),'List of tables'!$A$4:$G$998,6,FALSE))," ",VLOOKUP((ROW(D571)-11),'List of tables'!$A$4:$G$998,6,FALSE))</f>
        <v>All usual residents aged 16 and over in employment</v>
      </c>
      <c r="E571" s="59">
        <f>IF(ISNA(VLOOKUP((ROW(E571)-11),'List of tables'!$A$4:$G$998,7,FALSE))," ",VLOOKUP((ROW(E571)-11),'List of tables'!$A$4:$G$998,7,FALSE))</f>
        <v>45000</v>
      </c>
      <c r="F571" s="28" t="str">
        <f t="shared" si="8"/>
        <v>Download file (Excel, 159 KB)</v>
      </c>
      <c r="H571" s="12" t="str">
        <f>IF(ISNA(VLOOKUP((ROW(H571)-11),'List of tables'!$A$4:$I$998,9,FALSE))," ",VLOOKUP((ROW(H571)-11),'List of tables'!$A$4:$I$998,9,FALSE))</f>
        <v>https://www.nisra.gov.uk/system/files/statistics/census-2011-commissioned-table-ct0583ni.xlsx</v>
      </c>
      <c r="I571" s="12" t="str">
        <f>IF(ISNA(VLOOKUP((ROW(I571)-11),'List of tables'!$A$4:$I$998,8,FALSE))," ",VLOOKUP((ROW(I571)-11),'List of tables'!$A$4:$I$998,8,FALSE))</f>
        <v>Download file (Excel, 159 KB)</v>
      </c>
    </row>
    <row r="572" spans="1:9" ht="31">
      <c r="A572" s="31" t="str">
        <f>IF(ISNA(VLOOKUP((ROW(A572)-11),'List of tables'!$A$4:$G$998,2,FALSE))," ",VLOOKUP((ROW(A572)-11),'List of tables'!$A$4:$G$998,2,FALSE))</f>
        <v>CT0584NI</v>
      </c>
      <c r="B572" s="10" t="str">
        <f>IF(ISNA(VLOOKUP((ROW(B572)-11),'List of tables'!$A$4:$G$998,3,FALSE))," ",VLOOKUP((ROW(B572)-11),'List of tables'!$A$4:$G$998,3,FALSE))</f>
        <v>Method of Travel to Work</v>
      </c>
      <c r="C572" s="10" t="str">
        <f>IF(ISNA(VLOOKUP((ROW(C572)-11),'List of tables'!$A$4:$G$998,5,FALSE))," ",VLOOKUP((ROW(C572)-11),'List of tables'!$A$4:$G$998,5,FALSE))</f>
        <v>Local Government District (2014), Northern Ireland</v>
      </c>
      <c r="D572" s="10" t="str">
        <f>IF(ISNA(VLOOKUP((ROW(D572)-11),'List of tables'!$A$4:$G$998,6,FALSE))," ",VLOOKUP((ROW(D572)-11),'List of tables'!$A$4:$G$998,6,FALSE))</f>
        <v>All usual residents aged 16 and over (excluding students) in employment and currently working</v>
      </c>
      <c r="E572" s="59">
        <f>IF(ISNA(VLOOKUP((ROW(E572)-11),'List of tables'!$A$4:$G$998,7,FALSE))," ",VLOOKUP((ROW(E572)-11),'List of tables'!$A$4:$G$998,7,FALSE))</f>
        <v>45000</v>
      </c>
      <c r="F572" s="28" t="str">
        <f t="shared" si="8"/>
        <v>Download file (Excel, 160 KB)</v>
      </c>
      <c r="H572" s="12" t="str">
        <f>IF(ISNA(VLOOKUP((ROW(H572)-11),'List of tables'!$A$4:$I$998,9,FALSE))," ",VLOOKUP((ROW(H572)-11),'List of tables'!$A$4:$I$998,9,FALSE))</f>
        <v>https://www.nisra.gov.uk/system/files/statistics/census-2011-commissioned-table-ct0584ni.xlsx</v>
      </c>
      <c r="I572" s="12" t="str">
        <f>IF(ISNA(VLOOKUP((ROW(I572)-11),'List of tables'!$A$4:$I$998,8,FALSE))," ",VLOOKUP((ROW(I572)-11),'List of tables'!$A$4:$I$998,8,FALSE))</f>
        <v>Download file (Excel, 160 KB)</v>
      </c>
    </row>
    <row r="573" spans="1:9" ht="31" customHeight="1">
      <c r="A573" s="31" t="str">
        <f>IF(ISNA(VLOOKUP((ROW(A573)-11),'List of tables'!$A$4:$G$998,2,FALSE))," ",VLOOKUP((ROW(A573)-11),'List of tables'!$A$4:$G$998,2,FALSE))</f>
        <v>CT0585NI</v>
      </c>
      <c r="B573" s="10" t="str">
        <f>IF(ISNA(VLOOKUP((ROW(B573)-11),'List of tables'!$A$4:$G$998,3,FALSE))," ",VLOOKUP((ROW(B573)-11),'List of tables'!$A$4:$G$998,3,FALSE))</f>
        <v>Method of Travel to Study</v>
      </c>
      <c r="C573" s="10" t="str">
        <f>IF(ISNA(VLOOKUP((ROW(C573)-11),'List of tables'!$A$4:$G$998,5,FALSE))," ",VLOOKUP((ROW(C573)-11),'List of tables'!$A$4:$G$998,5,FALSE))</f>
        <v>Local Government District (2014), Northern Ireland</v>
      </c>
      <c r="D573" s="10" t="str">
        <f>IF(ISNA(VLOOKUP((ROW(D573)-11),'List of tables'!$A$4:$G$998,6,FALSE))," ",VLOOKUP((ROW(D573)-11),'List of tables'!$A$4:$G$998,6,FALSE))</f>
        <v>All usual residents of primary school age and over in full-time education</v>
      </c>
      <c r="E573" s="59">
        <f>IF(ISNA(VLOOKUP((ROW(E573)-11),'List of tables'!$A$4:$G$998,7,FALSE))," ",VLOOKUP((ROW(E573)-11),'List of tables'!$A$4:$G$998,7,FALSE))</f>
        <v>45000</v>
      </c>
      <c r="F573" s="28" t="str">
        <f t="shared" si="8"/>
        <v>Download file (Excel, 157 KB)</v>
      </c>
      <c r="H573" s="12" t="str">
        <f>IF(ISNA(VLOOKUP((ROW(H573)-11),'List of tables'!$A$4:$I$998,9,FALSE))," ",VLOOKUP((ROW(H573)-11),'List of tables'!$A$4:$I$998,9,FALSE))</f>
        <v>https://www.nisra.gov.uk/system/files/statistics/census-2011-commissioned-table-ct0585ni.xlsx</v>
      </c>
      <c r="I573" s="12" t="str">
        <f>IF(ISNA(VLOOKUP((ROW(I573)-11),'List of tables'!$A$4:$I$998,8,FALSE))," ",VLOOKUP((ROW(I573)-11),'List of tables'!$A$4:$I$998,8,FALSE))</f>
        <v>Download file (Excel, 157 KB)</v>
      </c>
    </row>
    <row r="574" spans="1:9" ht="31" customHeight="1">
      <c r="A574" s="31" t="str">
        <f>IF(ISNA(VLOOKUP((ROW(A574)-11),'List of tables'!$A$4:$G$998,2,FALSE))," ",VLOOKUP((ROW(A574)-11),'List of tables'!$A$4:$G$998,2,FALSE))</f>
        <v>CT0586NI</v>
      </c>
      <c r="B574" s="10" t="str">
        <f>IF(ISNA(VLOOKUP((ROW(B574)-11),'List of tables'!$A$4:$G$998,3,FALSE))," ",VLOOKUP((ROW(B574)-11),'List of tables'!$A$4:$G$998,3,FALSE))</f>
        <v>Address One Year Ago</v>
      </c>
      <c r="C574" s="10" t="str">
        <f>IF(ISNA(VLOOKUP((ROW(C574)-11),'List of tables'!$A$4:$G$998,5,FALSE))," ",VLOOKUP((ROW(C574)-11),'List of tables'!$A$4:$G$998,5,FALSE))</f>
        <v>Local Government District (2014), Northern Ireland</v>
      </c>
      <c r="D574" s="10" t="str">
        <f>IF(ISNA(VLOOKUP((ROW(D574)-11),'List of tables'!$A$4:$G$998,6,FALSE))," ",VLOOKUP((ROW(D574)-11),'List of tables'!$A$4:$G$998,6,FALSE))</f>
        <v>All usual residents aged 1 and over</v>
      </c>
      <c r="E574" s="59">
        <f>IF(ISNA(VLOOKUP((ROW(E574)-11),'List of tables'!$A$4:$G$998,7,FALSE))," ",VLOOKUP((ROW(E574)-11),'List of tables'!$A$4:$G$998,7,FALSE))</f>
        <v>45000</v>
      </c>
      <c r="F574" s="28" t="str">
        <f t="shared" si="8"/>
        <v>Download file (Excel, 158 KB)</v>
      </c>
      <c r="H574" s="12" t="str">
        <f>IF(ISNA(VLOOKUP((ROW(H574)-11),'List of tables'!$A$4:$I$998,9,FALSE))," ",VLOOKUP((ROW(H574)-11),'List of tables'!$A$4:$I$998,9,FALSE))</f>
        <v>https://www.nisra.gov.uk/system/files/statistics/census-2011-commissioned-table-ct0586ni.xlsx</v>
      </c>
      <c r="I574" s="12" t="str">
        <f>IF(ISNA(VLOOKUP((ROW(I574)-11),'List of tables'!$A$4:$I$998,8,FALSE))," ",VLOOKUP((ROW(I574)-11),'List of tables'!$A$4:$I$998,8,FALSE))</f>
        <v>Download file (Excel, 158 KB)</v>
      </c>
    </row>
    <row r="575" spans="1:9" ht="31" customHeight="1">
      <c r="A575" s="31" t="str">
        <f>IF(ISNA(VLOOKUP((ROW(A575)-11),'List of tables'!$A$4:$G$998,2,FALSE))," ",VLOOKUP((ROW(A575)-11),'List of tables'!$A$4:$G$998,2,FALSE))</f>
        <v>CT0587NI</v>
      </c>
      <c r="B575" s="10" t="str">
        <f>IF(ISNA(VLOOKUP((ROW(B575)-11),'List of tables'!$A$4:$G$998,3,FALSE))," ",VLOOKUP((ROW(B575)-11),'List of tables'!$A$4:$G$998,3,FALSE))</f>
        <v>Religion by MDM2017 Quintile</v>
      </c>
      <c r="C575" s="10" t="str">
        <f>IF(ISNA(VLOOKUP((ROW(C575)-11),'List of tables'!$A$4:$G$998,5,FALSE))," ",VLOOKUP((ROW(C575)-11),'List of tables'!$A$4:$G$998,5,FALSE))</f>
        <v>MDM2017 quintiles, Northern Ireland</v>
      </c>
      <c r="D575" s="10" t="str">
        <f>IF(ISNA(VLOOKUP((ROW(D575)-11),'List of tables'!$A$4:$G$998,6,FALSE))," ",VLOOKUP((ROW(D575)-11),'List of tables'!$A$4:$G$998,6,FALSE))</f>
        <v>All usual residents</v>
      </c>
      <c r="E575" s="59">
        <f>IF(ISNA(VLOOKUP((ROW(E575)-11),'List of tables'!$A$4:$G$998,7,FALSE))," ",VLOOKUP((ROW(E575)-11),'List of tables'!$A$4:$G$998,7,FALSE))</f>
        <v>45000</v>
      </c>
      <c r="F575" s="28" t="str">
        <f t="shared" si="8"/>
        <v>Download file (Excel, 158 KB)</v>
      </c>
      <c r="H575" s="12" t="str">
        <f>IF(ISNA(VLOOKUP((ROW(H575)-11),'List of tables'!$A$4:$I$998,9,FALSE))," ",VLOOKUP((ROW(H575)-11),'List of tables'!$A$4:$I$998,9,FALSE))</f>
        <v>https://www.nisra.gov.uk/system/files/statistics/census-2011-commissioned-table-ct0587ni.xlsx</v>
      </c>
      <c r="I575" s="12" t="str">
        <f>IF(ISNA(VLOOKUP((ROW(I575)-11),'List of tables'!$A$4:$I$998,8,FALSE))," ",VLOOKUP((ROW(I575)-11),'List of tables'!$A$4:$I$998,8,FALSE))</f>
        <v>Download file (Excel, 158 KB)</v>
      </c>
    </row>
    <row r="576" spans="1:9" ht="31" customHeight="1">
      <c r="A576" s="31" t="str">
        <f>IF(ISNA(VLOOKUP((ROW(A576)-11),'List of tables'!$A$4:$G$998,2,FALSE))," ",VLOOKUP((ROW(A576)-11),'List of tables'!$A$4:$G$998,2,FALSE))</f>
        <v>CT0588NI</v>
      </c>
      <c r="B576" s="10" t="str">
        <f>IF(ISNA(VLOOKUP((ROW(B576)-11),'List of tables'!$A$4:$G$998,3,FALSE))," ",VLOOKUP((ROW(B576)-11),'List of tables'!$A$4:$G$998,3,FALSE))</f>
        <v>Economic Activity by Age Band by Long-Term Health Problem or Disability by Sex (Aged 16 and over)</v>
      </c>
      <c r="C576" s="10" t="str">
        <f>IF(ISNA(VLOOKUP((ROW(C576)-11),'List of tables'!$A$4:$G$998,5,FALSE))," ",VLOOKUP((ROW(C576)-11),'List of tables'!$A$4:$G$998,5,FALSE))</f>
        <v>Northern Ireland</v>
      </c>
      <c r="D576" s="10" t="str">
        <f>IF(ISNA(VLOOKUP((ROW(D576)-11),'List of tables'!$A$4:$G$998,6,FALSE))," ",VLOOKUP((ROW(D576)-11),'List of tables'!$A$4:$G$998,6,FALSE))</f>
        <v>All usual residents aged 16 and over</v>
      </c>
      <c r="E576" s="59">
        <f>IF(ISNA(VLOOKUP((ROW(E576)-11),'List of tables'!$A$4:$G$998,7,FALSE))," ",VLOOKUP((ROW(E576)-11),'List of tables'!$A$4:$G$998,7,FALSE))</f>
        <v>45014</v>
      </c>
      <c r="F576" s="28" t="str">
        <f t="shared" si="8"/>
        <v>Download file (Excel, 160KB)</v>
      </c>
      <c r="H576" s="12" t="str">
        <f>IF(ISNA(VLOOKUP((ROW(H576)-11),'List of tables'!$A$4:$I$998,9,FALSE))," ",VLOOKUP((ROW(H576)-11),'List of tables'!$A$4:$I$998,9,FALSE))</f>
        <v>https://www.nisra.gov.uk/system/files/statistics/census-2011-commissioned-table-ct0588ni.xlsx</v>
      </c>
      <c r="I576" s="12" t="str">
        <f>IF(ISNA(VLOOKUP((ROW(I576)-11),'List of tables'!$A$4:$I$998,8,FALSE))," ",VLOOKUP((ROW(I576)-11),'List of tables'!$A$4:$I$998,8,FALSE))</f>
        <v>Download file (Excel, 160KB)</v>
      </c>
    </row>
    <row r="577" spans="1:9" ht="31" customHeight="1">
      <c r="A577" s="31" t="str">
        <f>IF(ISNA(VLOOKUP((ROW(A577)-11),'List of tables'!$A$4:$G$998,2,FALSE))," ",VLOOKUP((ROW(A577)-11),'List of tables'!$A$4:$G$998,2,FALSE))</f>
        <v>CT0589NI</v>
      </c>
      <c r="B577" s="10" t="str">
        <f>IF(ISNA(VLOOKUP((ROW(B577)-11),'List of tables'!$A$4:$G$998,3,FALSE))," ",VLOOKUP((ROW(B577)-11),'List of tables'!$A$4:$G$998,3,FALSE))</f>
        <v>Industry of Employment - Full Detail</v>
      </c>
      <c r="C577" s="10" t="str">
        <f>IF(ISNA(VLOOKUP((ROW(C577)-11),'List of tables'!$A$4:$G$998,5,FALSE))," ",VLOOKUP((ROW(C577)-11),'List of tables'!$A$4:$G$998,5,FALSE))</f>
        <v>Northern Ireland</v>
      </c>
      <c r="D577" s="10" t="str">
        <f>IF(ISNA(VLOOKUP((ROW(D577)-11),'List of tables'!$A$4:$G$998,6,FALSE))," ",VLOOKUP((ROW(D577)-11),'List of tables'!$A$4:$G$998,6,FALSE))</f>
        <v>All usual residents aged 16 and over in employment</v>
      </c>
      <c r="E577" s="59">
        <f>IF(ISNA(VLOOKUP((ROW(E577)-11),'List of tables'!$A$4:$G$998,7,FALSE))," ",VLOOKUP((ROW(E577)-11),'List of tables'!$A$4:$G$998,7,FALSE))</f>
        <v>45071</v>
      </c>
      <c r="F577" s="28" t="str">
        <f t="shared" si="8"/>
        <v>Download file (Excel, 162 KB)</v>
      </c>
      <c r="H577" s="12" t="str">
        <f>IF(ISNA(VLOOKUP((ROW(H577)-11),'List of tables'!$A$4:$I$998,9,FALSE))," ",VLOOKUP((ROW(H577)-11),'List of tables'!$A$4:$I$998,9,FALSE))</f>
        <v>https://www.nisra.gov.uk/system/files/statistics/census-2011-commissioned-table-ct0589ni.xlsx</v>
      </c>
      <c r="I577" s="12" t="str">
        <f>IF(ISNA(VLOOKUP((ROW(I577)-11),'List of tables'!$A$4:$I$998,8,FALSE))," ",VLOOKUP((ROW(I577)-11),'List of tables'!$A$4:$I$998,8,FALSE))</f>
        <v>Download file (Excel, 162 KB)</v>
      </c>
    </row>
    <row r="578" spans="1:9" ht="31" customHeight="1">
      <c r="A578" s="31" t="str">
        <f>IF(ISNA(VLOOKUP((ROW(A578)-11),'List of tables'!$A$4:$G$998,2,FALSE))," ",VLOOKUP((ROW(A578)-11),'List of tables'!$A$4:$G$998,2,FALSE))</f>
        <v>CT0590NI</v>
      </c>
      <c r="B578" s="10" t="str">
        <f>IF(ISNA(VLOOKUP((ROW(B578)-11),'List of tables'!$A$4:$G$998,3,FALSE))," ",VLOOKUP((ROW(B578)-11),'List of tables'!$A$4:$G$998,3,FALSE))</f>
        <v>Household Deprivation - Census 2011</v>
      </c>
      <c r="C578" s="10" t="str">
        <f>IF(ISNA(VLOOKUP((ROW(C578)-11),'List of tables'!$A$4:$G$998,5,FALSE))," ",VLOOKUP((ROW(C578)-11),'List of tables'!$A$4:$G$998,5,FALSE))</f>
        <v>Local Government District (2014), Northern Ireland</v>
      </c>
      <c r="D578" s="10" t="str">
        <f>IF(ISNA(VLOOKUP((ROW(D578)-11),'List of tables'!$A$4:$G$998,6,FALSE))," ",VLOOKUP((ROW(D578)-11),'List of tables'!$A$4:$G$998,6,FALSE))</f>
        <v>All households</v>
      </c>
      <c r="E578" s="59">
        <f>IF(ISNA(VLOOKUP((ROW(E578)-11),'List of tables'!$A$4:$G$998,7,FALSE))," ",VLOOKUP((ROW(E578)-11),'List of tables'!$A$4:$G$998,7,FALSE))</f>
        <v>45103</v>
      </c>
      <c r="F578" s="28" t="str">
        <f t="shared" si="8"/>
        <v>Download file (Excel, 156 KB)</v>
      </c>
      <c r="H578" s="12" t="str">
        <f>IF(ISNA(VLOOKUP((ROW(H578)-11),'List of tables'!$A$4:$I$998,9,FALSE))," ",VLOOKUP((ROW(H578)-11),'List of tables'!$A$4:$I$998,9,FALSE))</f>
        <v>https://www.nisra.gov.uk/system/files/statistics/census-2011-commissioned-table-ct0590ni.xlsx</v>
      </c>
      <c r="I578" s="12" t="str">
        <f>IF(ISNA(VLOOKUP((ROW(I578)-11),'List of tables'!$A$4:$I$998,8,FALSE))," ",VLOOKUP((ROW(I578)-11),'List of tables'!$A$4:$I$998,8,FALSE))</f>
        <v>Download file (Excel, 156 KB)</v>
      </c>
    </row>
    <row r="579" spans="1:9" ht="31" customHeight="1">
      <c r="A579" s="31" t="str">
        <f>IF(ISNA(VLOOKUP((ROW(A579)-11),'List of tables'!$A$4:$G$998,2,FALSE))," ",VLOOKUP((ROW(A579)-11),'List of tables'!$A$4:$G$998,2,FALSE))</f>
        <v>CT0591NI</v>
      </c>
      <c r="B579" s="10" t="str">
        <f>IF(ISNA(VLOOKUP((ROW(B579)-11),'List of tables'!$A$4:$G$998,3,FALSE))," ",VLOOKUP((ROW(B579)-11),'List of tables'!$A$4:$G$998,3,FALSE))</f>
        <v>Household Deprivation in the Education Dimension - Census 2011</v>
      </c>
      <c r="C579" s="10" t="str">
        <f>IF(ISNA(VLOOKUP((ROW(C579)-11),'List of tables'!$A$4:$G$998,5,FALSE))," ",VLOOKUP((ROW(C579)-11),'List of tables'!$A$4:$G$998,5,FALSE))</f>
        <v>Local Government District (2014), Northern Ireland</v>
      </c>
      <c r="D579" s="10" t="str">
        <f>IF(ISNA(VLOOKUP((ROW(D579)-11),'List of tables'!$A$4:$G$998,6,FALSE))," ",VLOOKUP((ROW(D579)-11),'List of tables'!$A$4:$G$998,6,FALSE))</f>
        <v>All households</v>
      </c>
      <c r="E579" s="59">
        <f>IF(ISNA(VLOOKUP((ROW(E579)-11),'List of tables'!$A$4:$G$998,7,FALSE))," ",VLOOKUP((ROW(E579)-11),'List of tables'!$A$4:$G$998,7,FALSE))</f>
        <v>45103</v>
      </c>
      <c r="F579" s="28" t="str">
        <f t="shared" si="8"/>
        <v>Download file (Excel, 155 KB)</v>
      </c>
      <c r="H579" s="12" t="str">
        <f>IF(ISNA(VLOOKUP((ROW(H579)-11),'List of tables'!$A$4:$I$998,9,FALSE))," ",VLOOKUP((ROW(H579)-11),'List of tables'!$A$4:$I$998,9,FALSE))</f>
        <v>https://www.nisra.gov.uk/system/files/statistics/census-2011-commissioned-table-ct0591ni.xlsx</v>
      </c>
      <c r="I579" s="12" t="str">
        <f>IF(ISNA(VLOOKUP((ROW(I579)-11),'List of tables'!$A$4:$I$998,8,FALSE))," ",VLOOKUP((ROW(I579)-11),'List of tables'!$A$4:$I$998,8,FALSE))</f>
        <v>Download file (Excel, 155 KB)</v>
      </c>
    </row>
    <row r="580" spans="1:9" ht="31" customHeight="1">
      <c r="A580" s="31" t="str">
        <f>IF(ISNA(VLOOKUP((ROW(A580)-11),'List of tables'!$A$4:$G$998,2,FALSE))," ",VLOOKUP((ROW(A580)-11),'List of tables'!$A$4:$G$998,2,FALSE))</f>
        <v>CT0592NI</v>
      </c>
      <c r="B580" s="10" t="str">
        <f>IF(ISNA(VLOOKUP((ROW(B580)-11),'List of tables'!$A$4:$G$998,3,FALSE))," ",VLOOKUP((ROW(B580)-11),'List of tables'!$A$4:$G$998,3,FALSE))</f>
        <v>Household Deprivation in the Employment Dimension - Census 2011</v>
      </c>
      <c r="C580" s="10" t="str">
        <f>IF(ISNA(VLOOKUP((ROW(C580)-11),'List of tables'!$A$4:$G$998,5,FALSE))," ",VLOOKUP((ROW(C580)-11),'List of tables'!$A$4:$G$998,5,FALSE))</f>
        <v>Local Government District (2014), Northern Ireland</v>
      </c>
      <c r="D580" s="10" t="str">
        <f>IF(ISNA(VLOOKUP((ROW(D580)-11),'List of tables'!$A$4:$G$998,6,FALSE))," ",VLOOKUP((ROW(D580)-11),'List of tables'!$A$4:$G$998,6,FALSE))</f>
        <v>All households</v>
      </c>
      <c r="E580" s="59">
        <f>IF(ISNA(VLOOKUP((ROW(E580)-11),'List of tables'!$A$4:$G$998,7,FALSE))," ",VLOOKUP((ROW(E580)-11),'List of tables'!$A$4:$G$998,7,FALSE))</f>
        <v>45103</v>
      </c>
      <c r="F580" s="28" t="str">
        <f t="shared" si="8"/>
        <v>Download file (Excel, 155 KB)</v>
      </c>
      <c r="H580" s="12" t="str">
        <f>IF(ISNA(VLOOKUP((ROW(H580)-11),'List of tables'!$A$4:$I$998,9,FALSE))," ",VLOOKUP((ROW(H580)-11),'List of tables'!$A$4:$I$998,9,FALSE))</f>
        <v>https://www.nisra.gov.uk/system/files/statistics/census-2011-commissioned-table-ct0592ni.xlsx</v>
      </c>
      <c r="I580" s="12" t="str">
        <f>IF(ISNA(VLOOKUP((ROW(I580)-11),'List of tables'!$A$4:$I$998,8,FALSE))," ",VLOOKUP((ROW(I580)-11),'List of tables'!$A$4:$I$998,8,FALSE))</f>
        <v>Download file (Excel, 155 KB)</v>
      </c>
    </row>
    <row r="581" spans="1:9" ht="31" customHeight="1">
      <c r="A581" s="31" t="str">
        <f>IF(ISNA(VLOOKUP((ROW(A581)-11),'List of tables'!$A$4:$G$998,2,FALSE))," ",VLOOKUP((ROW(A581)-11),'List of tables'!$A$4:$G$998,2,FALSE))</f>
        <v>CT0593NI</v>
      </c>
      <c r="B581" s="10" t="str">
        <f>IF(ISNA(VLOOKUP((ROW(B581)-11),'List of tables'!$A$4:$G$998,3,FALSE))," ",VLOOKUP((ROW(B581)-11),'List of tables'!$A$4:$G$998,3,FALSE))</f>
        <v>Household Deprivation in the Health and Disability Dimension - Census 2011</v>
      </c>
      <c r="C581" s="10" t="str">
        <f>IF(ISNA(VLOOKUP((ROW(C581)-11),'List of tables'!$A$4:$G$998,5,FALSE))," ",VLOOKUP((ROW(C581)-11),'List of tables'!$A$4:$G$998,5,FALSE))</f>
        <v>Local Government District (2014), Northern Ireland</v>
      </c>
      <c r="D581" s="10" t="str">
        <f>IF(ISNA(VLOOKUP((ROW(D581)-11),'List of tables'!$A$4:$G$998,6,FALSE))," ",VLOOKUP((ROW(D581)-11),'List of tables'!$A$4:$G$998,6,FALSE))</f>
        <v>All households</v>
      </c>
      <c r="E581" s="59">
        <f>IF(ISNA(VLOOKUP((ROW(E581)-11),'List of tables'!$A$4:$G$998,7,FALSE))," ",VLOOKUP((ROW(E581)-11),'List of tables'!$A$4:$G$998,7,FALSE))</f>
        <v>45103</v>
      </c>
      <c r="F581" s="28" t="str">
        <f t="shared" si="8"/>
        <v>Download file (Excel, 156 KB)</v>
      </c>
      <c r="H581" s="12" t="str">
        <f>IF(ISNA(VLOOKUP((ROW(H581)-11),'List of tables'!$A$4:$I$998,9,FALSE))," ",VLOOKUP((ROW(H581)-11),'List of tables'!$A$4:$I$998,9,FALSE))</f>
        <v>https://www.nisra.gov.uk/system/files/statistics/census-2011-commissioned-table-ct0593ni.xlsx</v>
      </c>
      <c r="I581" s="12" t="str">
        <f>IF(ISNA(VLOOKUP((ROW(I581)-11),'List of tables'!$A$4:$I$998,8,FALSE))," ",VLOOKUP((ROW(I581)-11),'List of tables'!$A$4:$I$998,8,FALSE))</f>
        <v>Download file (Excel, 156 KB)</v>
      </c>
    </row>
    <row r="582" spans="1:9" ht="31" customHeight="1">
      <c r="A582" s="31" t="str">
        <f>IF(ISNA(VLOOKUP((ROW(A582)-11),'List of tables'!$A$4:$G$998,2,FALSE))," ",VLOOKUP((ROW(A582)-11),'List of tables'!$A$4:$G$998,2,FALSE))</f>
        <v>CT0594NI</v>
      </c>
      <c r="B582" s="10" t="str">
        <f>IF(ISNA(VLOOKUP((ROW(B582)-11),'List of tables'!$A$4:$G$998,3,FALSE))," ",VLOOKUP((ROW(B582)-11),'List of tables'!$A$4:$G$998,3,FALSE))</f>
        <v>Household Deprivation in the Housing Dimension - Census 2011</v>
      </c>
      <c r="C582" s="10" t="str">
        <f>IF(ISNA(VLOOKUP((ROW(C582)-11),'List of tables'!$A$4:$G$998,5,FALSE))," ",VLOOKUP((ROW(C582)-11),'List of tables'!$A$4:$G$998,5,FALSE))</f>
        <v>Local Government District (2014), Northern Ireland</v>
      </c>
      <c r="D582" s="10" t="str">
        <f>IF(ISNA(VLOOKUP((ROW(D582)-11),'List of tables'!$A$4:$G$998,6,FALSE))," ",VLOOKUP((ROW(D582)-11),'List of tables'!$A$4:$G$998,6,FALSE))</f>
        <v>All households</v>
      </c>
      <c r="E582" s="59">
        <f>IF(ISNA(VLOOKUP((ROW(E582)-11),'List of tables'!$A$4:$G$998,7,FALSE))," ",VLOOKUP((ROW(E582)-11),'List of tables'!$A$4:$G$998,7,FALSE))</f>
        <v>45103</v>
      </c>
      <c r="F582" s="28" t="str">
        <f t="shared" si="8"/>
        <v>Download file (Excel, 155 KB)</v>
      </c>
      <c r="H582" s="12" t="str">
        <f>IF(ISNA(VLOOKUP((ROW(H582)-11),'List of tables'!$A$4:$I$998,9,FALSE))," ",VLOOKUP((ROW(H582)-11),'List of tables'!$A$4:$I$998,9,FALSE))</f>
        <v>https://www.nisra.gov.uk/system/files/statistics/census-2011-commissioned-table-ct0594ni.xlsx</v>
      </c>
      <c r="I582" s="12" t="str">
        <f>IF(ISNA(VLOOKUP((ROW(I582)-11),'List of tables'!$A$4:$I$998,8,FALSE))," ",VLOOKUP((ROW(I582)-11),'List of tables'!$A$4:$I$998,8,FALSE))</f>
        <v>Download file (Excel, 155 KB)</v>
      </c>
    </row>
    <row r="583" spans="1:9" ht="31" customHeight="1">
      <c r="A583" s="31" t="str">
        <f>IF(ISNA(VLOOKUP((ROW(A583)-11),'List of tables'!$A$4:$G$998,2,FALSE))," ",VLOOKUP((ROW(A583)-11),'List of tables'!$A$4:$G$998,2,FALSE))</f>
        <v>CT0595NI</v>
      </c>
      <c r="B583" s="10" t="str">
        <f>IF(ISNA(VLOOKUP((ROW(B583)-11),'List of tables'!$A$4:$G$998,3,FALSE))," ",VLOOKUP((ROW(B583)-11),'List of tables'!$A$4:$G$998,3,FALSE))</f>
        <v>Industry of Employment (8 Categories)</v>
      </c>
      <c r="C583" s="10" t="str">
        <f>IF(ISNA(VLOOKUP((ROW(C583)-11),'List of tables'!$A$4:$G$998,5,FALSE))," ",VLOOKUP((ROW(C583)-11),'List of tables'!$A$4:$G$998,5,FALSE))</f>
        <v>Local Government District (2014), Northern Ireland</v>
      </c>
      <c r="D583" s="10" t="str">
        <f>IF(ISNA(VLOOKUP((ROW(D583)-11),'List of tables'!$A$4:$G$998,6,FALSE))," ",VLOOKUP((ROW(D583)-11),'List of tables'!$A$4:$G$998,6,FALSE))</f>
        <v>All usual residents aged 16 and over in employment</v>
      </c>
      <c r="E583" s="59">
        <f>IF(ISNA(VLOOKUP((ROW(E583)-11),'List of tables'!$A$4:$G$998,7,FALSE))," ",VLOOKUP((ROW(E583)-11),'List of tables'!$A$4:$G$998,7,FALSE))</f>
        <v>45187</v>
      </c>
      <c r="F583" s="28" t="str">
        <f t="shared" si="8"/>
        <v>Download file (Excel, 156 KB)</v>
      </c>
      <c r="H583" s="12" t="str">
        <f>IF(ISNA(VLOOKUP((ROW(H583)-11),'List of tables'!$A$4:$I$998,9,FALSE))," ",VLOOKUP((ROW(H583)-11),'List of tables'!$A$4:$I$998,9,FALSE))</f>
        <v>https://www.nisra.gov.uk/system/files/statistics/census-2011-commissioned-table-ct0595ni.xlsx</v>
      </c>
      <c r="I583" s="12" t="str">
        <f>IF(ISNA(VLOOKUP((ROW(I583)-11),'List of tables'!$A$4:$I$998,8,FALSE))," ",VLOOKUP((ROW(I583)-11),'List of tables'!$A$4:$I$998,8,FALSE))</f>
        <v>Download file (Excel, 156 KB)</v>
      </c>
    </row>
    <row r="584" spans="1:9" ht="31" customHeight="1">
      <c r="A584" s="31" t="str">
        <f>IF(ISNA(VLOOKUP((ROW(A584)-11),'List of tables'!$A$4:$G$998,2,FALSE))," ",VLOOKUP((ROW(A584)-11),'List of tables'!$A$4:$G$998,2,FALSE))</f>
        <v>CT0596NI</v>
      </c>
      <c r="B584" s="10" t="str">
        <f>IF(ISNA(VLOOKUP((ROW(B584)-11),'List of tables'!$A$4:$G$998,3,FALSE))," ",VLOOKUP((ROW(B584)-11),'List of tables'!$A$4:$G$998,3,FALSE))</f>
        <v>Distance Travelled to Work (DEA2014)</v>
      </c>
      <c r="C584" s="10" t="str">
        <f>IF(ISNA(VLOOKUP((ROW(C584)-11),'List of tables'!$A$4:$G$998,5,FALSE))," ",VLOOKUP((ROW(C584)-11),'List of tables'!$A$4:$G$998,5,FALSE))</f>
        <v>District Electoral Area (2014), Northern Ireland</v>
      </c>
      <c r="D584" s="10" t="str">
        <f>IF(ISNA(VLOOKUP((ROW(D584)-11),'List of tables'!$A$4:$G$998,6,FALSE))," ",VLOOKUP((ROW(D584)-11),'List of tables'!$A$4:$G$998,6,FALSE))</f>
        <v>All usual residents aged 16 and over (excluding students) in employment and currently working</v>
      </c>
      <c r="E584" s="59">
        <f>IF(ISNA(VLOOKUP((ROW(E584)-11),'List of tables'!$A$4:$G$998,7,FALSE))," ",VLOOKUP((ROW(E584)-11),'List of tables'!$A$4:$G$998,7,FALSE))</f>
        <v>45275</v>
      </c>
      <c r="F584" s="28" t="str">
        <f t="shared" si="8"/>
        <v>Download file (Excel, 167 KB)</v>
      </c>
      <c r="H584" s="12" t="str">
        <f>IF(ISNA(VLOOKUP((ROW(H584)-11),'List of tables'!$A$4:$I$998,9,FALSE))," ",VLOOKUP((ROW(H584)-11),'List of tables'!$A$4:$I$998,9,FALSE))</f>
        <v>https://www.nisra.gov.uk/system/files/statistics/census-2011-commissioned-table-ct0596ni.xlsx</v>
      </c>
      <c r="I584" s="12" t="str">
        <f>IF(ISNA(VLOOKUP((ROW(I584)-11),'List of tables'!$A$4:$I$998,8,FALSE))," ",VLOOKUP((ROW(I584)-11),'List of tables'!$A$4:$I$998,8,FALSE))</f>
        <v>Download file (Excel, 167 KB)</v>
      </c>
    </row>
    <row r="585" spans="1:9" ht="31" customHeight="1">
      <c r="A585" s="31" t="str">
        <f>IF(ISNA(VLOOKUP((ROW(A585)-11),'List of tables'!$A$4:$G$998,2,FALSE))," ",VLOOKUP((ROW(A585)-11),'List of tables'!$A$4:$G$998,2,FALSE))</f>
        <v>CT0597NI</v>
      </c>
      <c r="B585" s="10" t="str">
        <f>IF(ISNA(VLOOKUP((ROW(B585)-11),'List of tables'!$A$4:$G$998,3,FALSE))," ",VLOOKUP((ROW(B585)-11),'List of tables'!$A$4:$G$998,3,FALSE))</f>
        <v>Religion combination within couple partnerships</v>
      </c>
      <c r="C585" s="10" t="str">
        <f>IF(ISNA(VLOOKUP((ROW(C585)-11),'List of tables'!$A$4:$G$998,5,FALSE))," ",VLOOKUP((ROW(C585)-11),'List of tables'!$A$4:$G$998,5,FALSE))</f>
        <v>Local Government District (2014), Northern Ireland</v>
      </c>
      <c r="D585" s="10" t="str">
        <f>IF(ISNA(VLOOKUP((ROW(D585)-11),'List of tables'!$A$4:$G$998,6,FALSE))," ",VLOOKUP((ROW(D585)-11),'List of tables'!$A$4:$G$998,6,FALSE))</f>
        <v>All families in households</v>
      </c>
      <c r="E585" s="59">
        <f>IF(ISNA(VLOOKUP((ROW(E585)-11),'List of tables'!$A$4:$G$998,7,FALSE))," ",VLOOKUP((ROW(E585)-11),'List of tables'!$A$4:$G$998,7,FALSE))</f>
        <v>45401</v>
      </c>
      <c r="F585" s="28" t="str">
        <f t="shared" si="8"/>
        <v>Download file (Excel, 172 KB)</v>
      </c>
      <c r="H585" s="12" t="str">
        <f>IF(ISNA(VLOOKUP((ROW(H585)-11),'List of tables'!$A$4:$I$998,9,FALSE))," ",VLOOKUP((ROW(H585)-11),'List of tables'!$A$4:$I$998,9,FALSE))</f>
        <v>https://www.nisra.gov.uk/system/files/statistics/2025-05/census-2011-commissioned-table-ct0597ni-v2.xlsx</v>
      </c>
      <c r="I585" s="12" t="str">
        <f>IF(ISNA(VLOOKUP((ROW(I585)-11),'List of tables'!$A$4:$I$998,8,FALSE))," ",VLOOKUP((ROW(I585)-11),'List of tables'!$A$4:$I$998,8,FALSE))</f>
        <v>Download file (Excel, 172 KB)</v>
      </c>
    </row>
    <row r="586" spans="1:9" ht="31" customHeight="1">
      <c r="A586" s="31" t="str">
        <f>IF(ISNA(VLOOKUP((ROW(A586)-11),'List of tables'!$A$4:$G$998,2,FALSE))," ",VLOOKUP((ROW(A586)-11),'List of tables'!$A$4:$G$998,2,FALSE))</f>
        <v>CT0598NI</v>
      </c>
      <c r="B586" s="10" t="str">
        <f>IF(ISNA(VLOOKUP((ROW(B586)-11),'List of tables'!$A$4:$G$998,3,FALSE))," ",VLOOKUP((ROW(B586)-11),'List of tables'!$A$4:$G$998,3,FALSE))</f>
        <v>Religion or religion brought up in (expanded classification)</v>
      </c>
      <c r="C586" s="10" t="str">
        <f>IF(ISNA(VLOOKUP((ROW(C586)-11),'List of tables'!$A$4:$G$998,5,FALSE))," ",VLOOKUP((ROW(C586)-11),'List of tables'!$A$4:$G$998,5,FALSE))</f>
        <v>Northern Ireland</v>
      </c>
      <c r="D586" s="10" t="str">
        <f>IF(ISNA(VLOOKUP((ROW(D586)-11),'List of tables'!$A$4:$G$998,6,FALSE))," ",VLOOKUP((ROW(D586)-11),'List of tables'!$A$4:$G$998,6,FALSE))</f>
        <v>All usual residents</v>
      </c>
      <c r="E586" s="59">
        <f>IF(ISNA(VLOOKUP((ROW(E586)-11),'List of tables'!$A$4:$G$998,7,FALSE))," ",VLOOKUP((ROW(E586)-11),'List of tables'!$A$4:$G$998,7,FALSE))</f>
        <v>45482</v>
      </c>
      <c r="F586" s="28" t="str">
        <f t="shared" si="8"/>
        <v>Download file (Excel, 86 KB)</v>
      </c>
      <c r="H586" s="12" t="str">
        <f>IF(ISNA(VLOOKUP((ROW(H586)-11),'List of tables'!$A$4:$I$998,9,FALSE))," ",VLOOKUP((ROW(H586)-11),'List of tables'!$A$4:$I$998,9,FALSE))</f>
        <v>https://www.nisra.gov.uk/system/files/statistics/2025-05/census-2011-commissioned-table-ct0598ni-v2.xlsx</v>
      </c>
      <c r="I586" s="12" t="str">
        <f>IF(ISNA(VLOOKUP((ROW(I586)-11),'List of tables'!$A$4:$I$998,8,FALSE))," ",VLOOKUP((ROW(I586)-11),'List of tables'!$A$4:$I$998,8,FALSE))</f>
        <v>Download file (Excel, 86 KB)</v>
      </c>
    </row>
    <row r="587" spans="1:9" ht="31" customHeight="1">
      <c r="A587" s="31" t="str">
        <f>IF(ISNA(VLOOKUP((ROW(A587)-11),'List of tables'!$A$4:$G$998,2,FALSE))," ",VLOOKUP((ROW(A587)-11),'List of tables'!$A$4:$G$998,2,FALSE))</f>
        <v>CT0599NI</v>
      </c>
      <c r="B587" s="10" t="str">
        <f>IF(ISNA(VLOOKUP((ROW(B587)-11),'List of tables'!$A$4:$G$998,3,FALSE))," ",VLOOKUP((ROW(B587)-11),'List of tables'!$A$4:$G$998,3,FALSE))</f>
        <v>General health (2 categories) by sex by age (20 categories)</v>
      </c>
      <c r="C587" s="10" t="str">
        <f>IF(ISNA(VLOOKUP((ROW(C587)-11),'List of tables'!$A$4:$G$998,5,FALSE))," ",VLOOKUP((ROW(C587)-11),'List of tables'!$A$4:$G$998,5,FALSE))</f>
        <v>Local Government District</v>
      </c>
      <c r="D587" s="10" t="str">
        <f>IF(ISNA(VLOOKUP((ROW(D587)-11),'List of tables'!$A$4:$G$998,6,FALSE))," ",VLOOKUP((ROW(D587)-11),'List of tables'!$A$4:$G$998,6,FALSE))</f>
        <v>All usual residents</v>
      </c>
      <c r="E587" s="59">
        <f>IF(ISNA(VLOOKUP((ROW(E587)-11),'List of tables'!$A$4:$G$998,7,FALSE))," ",VLOOKUP((ROW(E587)-11),'List of tables'!$A$4:$G$998,7,FALSE))</f>
        <v>45482</v>
      </c>
      <c r="F587" s="28" t="str">
        <f t="shared" si="8"/>
        <v>Download file (Excel, 122 KB)</v>
      </c>
      <c r="H587" s="12" t="str">
        <f>IF(ISNA(VLOOKUP((ROW(H587)-11),'List of tables'!$A$4:$I$998,9,FALSE))," ",VLOOKUP((ROW(H587)-11),'List of tables'!$A$4:$I$998,9,FALSE))</f>
        <v>https://www.nisra.gov.uk/system/files/statistics/2025-05/census-2011-commissioned-table-ct0599ni-v2.xlsx</v>
      </c>
      <c r="I587" s="12" t="str">
        <f>IF(ISNA(VLOOKUP((ROW(I587)-11),'List of tables'!$A$4:$I$998,8,FALSE))," ",VLOOKUP((ROW(I587)-11),'List of tables'!$A$4:$I$998,8,FALSE))</f>
        <v>Download file (Excel, 122 KB)</v>
      </c>
    </row>
    <row r="588" spans="1:9" ht="31" customHeight="1">
      <c r="A588" s="31" t="str">
        <f>IF(ISNA(VLOOKUP((ROW(A588)-11),'List of tables'!$A$4:$G$998,2,FALSE))," ",VLOOKUP((ROW(A588)-11),'List of tables'!$A$4:$G$998,2,FALSE))</f>
        <v>CT0600NI</v>
      </c>
      <c r="B588" s="10" t="str">
        <f>IF(ISNA(VLOOKUP((ROW(B588)-11),'List of tables'!$A$4:$G$998,3,FALSE))," ",VLOOKUP((ROW(B588)-11),'List of tables'!$A$4:$G$998,3,FALSE))</f>
        <v>Long-Term Health Problem or Disability (2 categories) by Sex by Age (20 categories)</v>
      </c>
      <c r="C588" s="10" t="str">
        <f>IF(ISNA(VLOOKUP((ROW(C588)-11),'List of tables'!$A$4:$G$998,5,FALSE))," ",VLOOKUP((ROW(C588)-11),'List of tables'!$A$4:$G$998,5,FALSE))</f>
        <v>Local Government District</v>
      </c>
      <c r="D588" s="10" t="str">
        <f>IF(ISNA(VLOOKUP((ROW(D588)-11),'List of tables'!$A$4:$G$998,6,FALSE))," ",VLOOKUP((ROW(D588)-11),'List of tables'!$A$4:$G$998,6,FALSE))</f>
        <v>All usual residents</v>
      </c>
      <c r="E588" s="59">
        <f>IF(ISNA(VLOOKUP((ROW(E588)-11),'List of tables'!$A$4:$G$998,7,FALSE))," ",VLOOKUP((ROW(E588)-11),'List of tables'!$A$4:$G$998,7,FALSE))</f>
        <v>45482</v>
      </c>
      <c r="F588" s="28" t="str">
        <f t="shared" si="8"/>
        <v>Download file (Excel, 122 KB)</v>
      </c>
      <c r="H588" s="12" t="str">
        <f>IF(ISNA(VLOOKUP((ROW(H588)-11),'List of tables'!$A$4:$I$998,9,FALSE))," ",VLOOKUP((ROW(H588)-11),'List of tables'!$A$4:$I$998,9,FALSE))</f>
        <v>https://www.nisra.gov.uk/system/files/statistics/2025-05/census-2011-commissioned-table-ct0600ni-v2.xlsx</v>
      </c>
      <c r="I588" s="12" t="str">
        <f>IF(ISNA(VLOOKUP((ROW(I588)-11),'List of tables'!$A$4:$I$998,8,FALSE))," ",VLOOKUP((ROW(I588)-11),'List of tables'!$A$4:$I$998,8,FALSE))</f>
        <v>Download file (Excel, 122 KB)</v>
      </c>
    </row>
    <row r="589" spans="1:9" ht="77.5">
      <c r="A589" s="31" t="str">
        <f>IF(ISNA(VLOOKUP((ROW(A589)-11),'List of tables'!$A$4:$G$998,2,FALSE))," ",VLOOKUP((ROW(A589)-11),'List of tables'!$A$4:$G$998,2,FALSE))</f>
        <v>CT0601NI</v>
      </c>
      <c r="B589" s="10" t="str">
        <f>IF(ISNA(VLOOKUP((ROW(B589)-11),'List of tables'!$A$4:$G$998,3,FALSE))," ",VLOOKUP((ROW(B589)-11),'List of tables'!$A$4:$G$998,3,FALSE))</f>
        <v>Racial equality by usual resident characteristics</v>
      </c>
      <c r="C589" s="10" t="str">
        <f>IF(ISNA(VLOOKUP((ROW(C589)-11),'List of tables'!$A$4:$G$998,5,FALSE))," ",VLOOKUP((ROW(C589)-11),'List of tables'!$A$4:$G$998,5,FALSE))</f>
        <v>Northern Ireland, District Electoral Area 2014, Local Government District 2014, Parliamentary Constituency 2024, Health and Social Care Trust, Urban Rural</v>
      </c>
      <c r="D589" s="10" t="str">
        <f>IF(ISNA(VLOOKUP((ROW(D589)-11),'List of tables'!$A$4:$G$998,6,FALSE))," ",VLOOKUP((ROW(D589)-11),'List of tables'!$A$4:$G$998,6,FALSE))</f>
        <v>All usual residents</v>
      </c>
      <c r="E589" s="59">
        <f>IF(ISNA(VLOOKUP((ROW(E589)-11),'List of tables'!$A$4:$G$998,7,FALSE))," ",VLOOKUP((ROW(E589)-11),'List of tables'!$A$4:$G$998,7,FALSE))</f>
        <v>45536</v>
      </c>
      <c r="F589" s="28" t="str">
        <f t="shared" ref="F589:F602" si="9">IF(LEN(H589)&lt;10,"",HYPERLINK(H589,I589))</f>
        <v>Download file (Excel, 168 KB)</v>
      </c>
      <c r="H589" s="12" t="str">
        <f>IF(ISNA(VLOOKUP((ROW(H589)-11),'List of tables'!$A$4:$I$998,9,FALSE))," ",VLOOKUP((ROW(H589)-11),'List of tables'!$A$4:$I$998,9,FALSE))</f>
        <v>https://www.nisra.gov.uk/system/files/statistics/2025-05/census-2011-commissioned-table-ct0601ni-v2.xlsx</v>
      </c>
      <c r="I589" s="12" t="str">
        <f>IF(ISNA(VLOOKUP((ROW(I589)-11),'List of tables'!$A$4:$I$998,8,FALSE))," ",VLOOKUP((ROW(I589)-11),'List of tables'!$A$4:$I$998,8,FALSE))</f>
        <v>Download file (Excel, 168 KB)</v>
      </c>
    </row>
    <row r="590" spans="1:9" ht="31" customHeight="1">
      <c r="A590" s="31" t="str">
        <f>IF(ISNA(VLOOKUP((ROW(A590)-11),'List of tables'!$A$4:$G$998,2,FALSE))," ",VLOOKUP((ROW(A590)-11),'List of tables'!$A$4:$G$998,2,FALSE))</f>
        <v>CT0602NI</v>
      </c>
      <c r="B590" s="10" t="str">
        <f>IF(ISNA(VLOOKUP((ROW(B590)-11),'List of tables'!$A$4:$G$998,3,FALSE))," ",VLOOKUP((ROW(B590)-11),'List of tables'!$A$4:$G$998,3,FALSE))</f>
        <v>Provision of Unpaid Care by Sex, Highest Level of Qualifications and Age Band</v>
      </c>
      <c r="C590" s="10" t="str">
        <f>IF(ISNA(VLOOKUP((ROW(C590)-11),'List of tables'!$A$4:$G$998,5,FALSE))," ",VLOOKUP((ROW(C590)-11),'List of tables'!$A$4:$G$998,5,FALSE))</f>
        <v>Health and Social Care Trust, Northern Ireland</v>
      </c>
      <c r="D590" s="10" t="str">
        <f>IF(ISNA(VLOOKUP((ROW(D590)-11),'List of tables'!$A$4:$G$998,6,FALSE))," ",VLOOKUP((ROW(D590)-11),'List of tables'!$A$4:$G$998,6,FALSE))</f>
        <v>All usual residents aged 16 and over</v>
      </c>
      <c r="E590" s="59">
        <f>IF(ISNA(VLOOKUP((ROW(E590)-11),'List of tables'!$A$4:$G$998,7,FALSE))," ",VLOOKUP((ROW(E590)-11),'List of tables'!$A$4:$G$998,7,FALSE))</f>
        <v>45586</v>
      </c>
      <c r="F590" s="28" t="str">
        <f t="shared" si="9"/>
        <v>Download file (Excel, 119 KB)</v>
      </c>
      <c r="H590" s="12" t="str">
        <f>IF(ISNA(VLOOKUP((ROW(H590)-11),'List of tables'!$A$4:$I$998,9,FALSE))," ",VLOOKUP((ROW(H590)-11),'List of tables'!$A$4:$I$998,9,FALSE))</f>
        <v>https://www.nisra.gov.uk/system/files/statistics/2025-05/census-2011-commissioned-table-ct0602ni-v2.xlsx</v>
      </c>
      <c r="I590" s="12" t="str">
        <f>IF(ISNA(VLOOKUP((ROW(I590)-11),'List of tables'!$A$4:$I$998,8,FALSE))," ",VLOOKUP((ROW(I590)-11),'List of tables'!$A$4:$I$998,8,FALSE))</f>
        <v>Download file (Excel, 119 KB)</v>
      </c>
    </row>
    <row r="591" spans="1:9" ht="31" customHeight="1">
      <c r="A591" s="31" t="str">
        <f>IF(ISNA(VLOOKUP((ROW(A591)-11),'List of tables'!$A$4:$G$998,2,FALSE))," ",VLOOKUP((ROW(A591)-11),'List of tables'!$A$4:$G$998,2,FALSE))</f>
        <v>CT0603NI</v>
      </c>
      <c r="B591" s="10" t="str">
        <f>IF(ISNA(VLOOKUP((ROW(B591)-11),'List of tables'!$A$4:$G$998,3,FALSE))," ",VLOOKUP((ROW(B591)-11),'List of tables'!$A$4:$G$998,3,FALSE))</f>
        <v>Provision of Unpaid Care by Sex, Industry of Employment and Age Band</v>
      </c>
      <c r="C591" s="10" t="str">
        <f>IF(ISNA(VLOOKUP((ROW(C591)-11),'List of tables'!$A$4:$G$998,5,FALSE))," ",VLOOKUP((ROW(C591)-11),'List of tables'!$A$4:$G$998,5,FALSE))</f>
        <v>Health and Social Care Trust, Northern Ireland</v>
      </c>
      <c r="D591" s="10" t="str">
        <f>IF(ISNA(VLOOKUP((ROW(D591)-11),'List of tables'!$A$4:$G$998,6,FALSE))," ",VLOOKUP((ROW(D591)-11),'List of tables'!$A$4:$G$998,6,FALSE))</f>
        <v>All usual residents aged 16 and over in employment</v>
      </c>
      <c r="E591" s="59">
        <f>IF(ISNA(VLOOKUP((ROW(E591)-11),'List of tables'!$A$4:$G$998,7,FALSE))," ",VLOOKUP((ROW(E591)-11),'List of tables'!$A$4:$G$998,7,FALSE))</f>
        <v>45586</v>
      </c>
      <c r="F591" s="28" t="str">
        <f t="shared" si="9"/>
        <v>Download file (Excel, 120 KB)</v>
      </c>
      <c r="H591" s="12" t="str">
        <f>IF(ISNA(VLOOKUP((ROW(H591)-11),'List of tables'!$A$4:$I$998,9,FALSE))," ",VLOOKUP((ROW(H591)-11),'List of tables'!$A$4:$I$998,9,FALSE))</f>
        <v>https://www.nisra.gov.uk/system/files/statistics/2025-05/census-2011-commissioned-table-ct0603ni-v2.xlsx</v>
      </c>
      <c r="I591" s="12" t="str">
        <f>IF(ISNA(VLOOKUP((ROW(I591)-11),'List of tables'!$A$4:$I$998,8,FALSE))," ",VLOOKUP((ROW(I591)-11),'List of tables'!$A$4:$I$998,8,FALSE))</f>
        <v>Download file (Excel, 120 KB)</v>
      </c>
    </row>
    <row r="592" spans="1:9" ht="31" customHeight="1">
      <c r="A592" s="31" t="str">
        <f>IF(ISNA(VLOOKUP((ROW(A592)-11),'List of tables'!$A$4:$G$998,2,FALSE))," ",VLOOKUP((ROW(A592)-11),'List of tables'!$A$4:$G$998,2,FALSE))</f>
        <v>CT0604NI</v>
      </c>
      <c r="B592" s="10" t="str">
        <f>IF(ISNA(VLOOKUP((ROW(B592)-11),'List of tables'!$A$4:$G$998,3,FALSE))," ",VLOOKUP((ROW(B592)-11),'List of tables'!$A$4:$G$998,3,FALSE))</f>
        <v>Provision of Unpaid Care by Sex, Marital and Civil Partnership Status and Age Band</v>
      </c>
      <c r="C592" s="10" t="str">
        <f>IF(ISNA(VLOOKUP((ROW(C592)-11),'List of tables'!$A$4:$G$998,5,FALSE))," ",VLOOKUP((ROW(C592)-11),'List of tables'!$A$4:$G$998,5,FALSE))</f>
        <v>Health and Social Care Trust, Northern Ireland</v>
      </c>
      <c r="D592" s="10" t="str">
        <f>IF(ISNA(VLOOKUP((ROW(D592)-11),'List of tables'!$A$4:$G$998,6,FALSE))," ",VLOOKUP((ROW(D592)-11),'List of tables'!$A$4:$G$998,6,FALSE))</f>
        <v>All usual residents aged 16 and over</v>
      </c>
      <c r="E592" s="59">
        <f>IF(ISNA(VLOOKUP((ROW(E592)-11),'List of tables'!$A$4:$G$998,7,FALSE))," ",VLOOKUP((ROW(E592)-11),'List of tables'!$A$4:$G$998,7,FALSE))</f>
        <v>45586</v>
      </c>
      <c r="F592" s="28" t="str">
        <f t="shared" si="9"/>
        <v>Download file (Excel, 109 KB)</v>
      </c>
      <c r="H592" s="12" t="str">
        <f>IF(ISNA(VLOOKUP((ROW(H592)-11),'List of tables'!$A$4:$I$998,9,FALSE))," ",VLOOKUP((ROW(H592)-11),'List of tables'!$A$4:$I$998,9,FALSE))</f>
        <v>https://www.nisra.gov.uk/system/files/statistics/2025-05/census-2011-commissioned-table-ct0604ni-v2.xlsx</v>
      </c>
      <c r="I592" s="12" t="str">
        <f>IF(ISNA(VLOOKUP((ROW(I592)-11),'List of tables'!$A$4:$I$998,8,FALSE))," ",VLOOKUP((ROW(I592)-11),'List of tables'!$A$4:$I$998,8,FALSE))</f>
        <v>Download file (Excel, 109 KB)</v>
      </c>
    </row>
    <row r="593" spans="1:9" ht="31" customHeight="1">
      <c r="A593" s="31" t="str">
        <f>IF(ISNA(VLOOKUP((ROW(A593)-11),'List of tables'!$A$4:$G$998,2,FALSE))," ",VLOOKUP((ROW(A593)-11),'List of tables'!$A$4:$G$998,2,FALSE))</f>
        <v>CT0605NI</v>
      </c>
      <c r="B593" s="10" t="str">
        <f>IF(ISNA(VLOOKUP((ROW(B593)-11),'List of tables'!$A$4:$G$998,3,FALSE))," ",VLOOKUP((ROW(B593)-11),'List of tables'!$A$4:$G$998,3,FALSE))</f>
        <v>Provision of Unpaid Care by Sex, Long-Term Health Problem or Disability and Age Band</v>
      </c>
      <c r="C593" s="10" t="str">
        <f>IF(ISNA(VLOOKUP((ROW(C593)-11),'List of tables'!$A$4:$G$998,5,FALSE))," ",VLOOKUP((ROW(C593)-11),'List of tables'!$A$4:$G$998,5,FALSE))</f>
        <v>Health and Social Care Trust, Northern Ireland</v>
      </c>
      <c r="D593" s="10" t="str">
        <f>IF(ISNA(VLOOKUP((ROW(D593)-11),'List of tables'!$A$4:$G$998,6,FALSE))," ",VLOOKUP((ROW(D593)-11),'List of tables'!$A$4:$G$998,6,FALSE))</f>
        <v>All usual residents aged 5 and over</v>
      </c>
      <c r="E593" s="59">
        <f>IF(ISNA(VLOOKUP((ROW(E593)-11),'List of tables'!$A$4:$G$998,7,FALSE))," ",VLOOKUP((ROW(E593)-11),'List of tables'!$A$4:$G$998,7,FALSE))</f>
        <v>45586</v>
      </c>
      <c r="F593" s="28" t="str">
        <f t="shared" si="9"/>
        <v>Download file (Excel, 105 KB)</v>
      </c>
      <c r="H593" s="12" t="str">
        <f>IF(ISNA(VLOOKUP((ROW(H593)-11),'List of tables'!$A$4:$I$998,9,FALSE))," ",VLOOKUP((ROW(H593)-11),'List of tables'!$A$4:$I$998,9,FALSE))</f>
        <v>https://www.nisra.gov.uk/system/files/statistics/2025-05/census-2011-commissioned-table-ct0605ni-v2.xlsx</v>
      </c>
      <c r="I593" s="12" t="str">
        <f>IF(ISNA(VLOOKUP((ROW(I593)-11),'List of tables'!$A$4:$I$998,8,FALSE))," ",VLOOKUP((ROW(I593)-11),'List of tables'!$A$4:$I$998,8,FALSE))</f>
        <v>Download file (Excel, 105 KB)</v>
      </c>
    </row>
    <row r="594" spans="1:9" ht="31" customHeight="1">
      <c r="A594" s="31" t="str">
        <f>IF(ISNA(VLOOKUP((ROW(A594)-11),'List of tables'!$A$4:$G$998,2,FALSE))," ",VLOOKUP((ROW(A594)-11),'List of tables'!$A$4:$G$998,2,FALSE))</f>
        <v>CT0606NI</v>
      </c>
      <c r="B594" s="10" t="str">
        <f>IF(ISNA(VLOOKUP((ROW(B594)-11),'List of tables'!$A$4:$G$998,3,FALSE))," ",VLOOKUP((ROW(B594)-11),'List of tables'!$A$4:$G$998,3,FALSE))</f>
        <v>Provision of Unpaid Care by Sex, General Health and Age Band</v>
      </c>
      <c r="C594" s="10" t="str">
        <f>IF(ISNA(VLOOKUP((ROW(C594)-11),'List of tables'!$A$4:$G$998,5,FALSE))," ",VLOOKUP((ROW(C594)-11),'List of tables'!$A$4:$G$998,5,FALSE))</f>
        <v>Health and Social Care Trust, Northern Ireland</v>
      </c>
      <c r="D594" s="10" t="str">
        <f>IF(ISNA(VLOOKUP((ROW(D594)-11),'List of tables'!$A$4:$G$998,6,FALSE))," ",VLOOKUP((ROW(D594)-11),'List of tables'!$A$4:$G$998,6,FALSE))</f>
        <v>All usual residents aged 5 and over</v>
      </c>
      <c r="E594" s="59">
        <f>IF(ISNA(VLOOKUP((ROW(E594)-11),'List of tables'!$A$4:$G$998,7,FALSE))," ",VLOOKUP((ROW(E594)-11),'List of tables'!$A$4:$G$998,7,FALSE))</f>
        <v>45586</v>
      </c>
      <c r="F594" s="28" t="str">
        <f t="shared" si="9"/>
        <v>Download file (Excel, 113 KB)</v>
      </c>
      <c r="H594" s="12" t="str">
        <f>IF(ISNA(VLOOKUP((ROW(H594)-11),'List of tables'!$A$4:$I$998,9,FALSE))," ",VLOOKUP((ROW(H594)-11),'List of tables'!$A$4:$I$998,9,FALSE))</f>
        <v>https://www.nisra.gov.uk/system/files/statistics/2025-05/census-2011-commissioned-table-ct0606ni-v2.xlsx</v>
      </c>
      <c r="I594" s="12" t="str">
        <f>IF(ISNA(VLOOKUP((ROW(I594)-11),'List of tables'!$A$4:$I$998,8,FALSE))," ",VLOOKUP((ROW(I594)-11),'List of tables'!$A$4:$I$998,8,FALSE))</f>
        <v>Download file (Excel, 113 KB)</v>
      </c>
    </row>
    <row r="595" spans="1:9" ht="31" customHeight="1">
      <c r="A595" s="31" t="str">
        <f>IF(ISNA(VLOOKUP((ROW(A595)-11),'List of tables'!$A$4:$G$998,2,FALSE))," ",VLOOKUP((ROW(A595)-11),'List of tables'!$A$4:$G$998,2,FALSE))</f>
        <v>CT0607NI</v>
      </c>
      <c r="B595" s="10" t="str">
        <f>IF(ISNA(VLOOKUP((ROW(B595)-11),'List of tables'!$A$4:$G$998,3,FALSE))," ",VLOOKUP((ROW(B595)-11),'List of tables'!$A$4:$G$998,3,FALSE))</f>
        <v>Provision of Unpaid Care by Sex, Ethnic Group and Age Band</v>
      </c>
      <c r="C595" s="10" t="str">
        <f>IF(ISNA(VLOOKUP((ROW(C595)-11),'List of tables'!$A$4:$G$998,5,FALSE))," ",VLOOKUP((ROW(C595)-11),'List of tables'!$A$4:$G$998,5,FALSE))</f>
        <v>Health and Social Care Trust, Northern Ireland</v>
      </c>
      <c r="D595" s="10" t="str">
        <f>IF(ISNA(VLOOKUP((ROW(D595)-11),'List of tables'!$A$4:$G$998,6,FALSE))," ",VLOOKUP((ROW(D595)-11),'List of tables'!$A$4:$G$998,6,FALSE))</f>
        <v>All usual residents aged 5 and over</v>
      </c>
      <c r="E595" s="59">
        <f>IF(ISNA(VLOOKUP((ROW(E595)-11),'List of tables'!$A$4:$G$998,7,FALSE))," ",VLOOKUP((ROW(E595)-11),'List of tables'!$A$4:$G$998,7,FALSE))</f>
        <v>45586</v>
      </c>
      <c r="F595" s="28" t="str">
        <f t="shared" si="9"/>
        <v>Download file (Excel, 110 KB)</v>
      </c>
      <c r="H595" s="12" t="str">
        <f>IF(ISNA(VLOOKUP((ROW(H595)-11),'List of tables'!$A$4:$I$998,9,FALSE))," ",VLOOKUP((ROW(H595)-11),'List of tables'!$A$4:$I$998,9,FALSE))</f>
        <v>https://www.nisra.gov.uk/system/files/statistics/2025-05/census-2011-commissioned-table-ct0607ni-v2.xlsx</v>
      </c>
      <c r="I595" s="12" t="str">
        <f>IF(ISNA(VLOOKUP((ROW(I595)-11),'List of tables'!$A$4:$I$998,8,FALSE))," ",VLOOKUP((ROW(I595)-11),'List of tables'!$A$4:$I$998,8,FALSE))</f>
        <v>Download file (Excel, 110 KB)</v>
      </c>
    </row>
    <row r="596" spans="1:9" ht="31" customHeight="1">
      <c r="A596" s="31" t="str">
        <f>IF(ISNA(VLOOKUP((ROW(A596)-11),'List of tables'!$A$4:$G$998,2,FALSE))," ",VLOOKUP((ROW(A596)-11),'List of tables'!$A$4:$G$998,2,FALSE))</f>
        <v>CT0608NI</v>
      </c>
      <c r="B596" s="10" t="str">
        <f>IF(ISNA(VLOOKUP((ROW(B596)-11),'List of tables'!$A$4:$G$998,3,FALSE))," ",VLOOKUP((ROW(B596)-11),'List of tables'!$A$4:$G$998,3,FALSE))</f>
        <v>Economic activity of usual residents aged 16-64 years in a Communal Establishment</v>
      </c>
      <c r="C596" s="10" t="str">
        <f>IF(ISNA(VLOOKUP((ROW(C596)-11),'List of tables'!$A$4:$G$998,5,FALSE))," ",VLOOKUP((ROW(C596)-11),'List of tables'!$A$4:$G$998,5,FALSE))</f>
        <v>Northern Ireland</v>
      </c>
      <c r="D596" s="10" t="str">
        <f>IF(ISNA(VLOOKUP((ROW(D596)-11),'List of tables'!$A$4:$G$998,6,FALSE))," ",VLOOKUP((ROW(D596)-11),'List of tables'!$A$4:$G$998,6,FALSE))</f>
        <v>All usual residents aged 16 - 64 years in Communal Establishments</v>
      </c>
      <c r="E596" s="59">
        <f>IF(ISNA(VLOOKUP((ROW(E596)-11),'List of tables'!$A$4:$G$998,7,FALSE))," ",VLOOKUP((ROW(E596)-11),'List of tables'!$A$4:$G$998,7,FALSE))</f>
        <v>45631</v>
      </c>
      <c r="F596" s="28" t="str">
        <f t="shared" si="9"/>
        <v>Download file (Excel, 88 KB)</v>
      </c>
      <c r="H596" s="12" t="str">
        <f>IF(ISNA(VLOOKUP((ROW(H596)-11),'List of tables'!$A$4:$I$998,9,FALSE))," ",VLOOKUP((ROW(H596)-11),'List of tables'!$A$4:$I$998,9,FALSE))</f>
        <v>https://www.nisra.gov.uk/system/files/statistics/2025-05/census-2011-commissioned-table-ct0608ni-v2.xlsx</v>
      </c>
      <c r="I596" s="12" t="str">
        <f>IF(ISNA(VLOOKUP((ROW(I596)-11),'List of tables'!$A$4:$I$998,8,FALSE))," ",VLOOKUP((ROW(I596)-11),'List of tables'!$A$4:$I$998,8,FALSE))</f>
        <v>Download file (Excel, 88 KB)</v>
      </c>
    </row>
    <row r="597" spans="1:9" ht="31" customHeight="1">
      <c r="A597" s="31" t="str">
        <f>IF(ISNA(VLOOKUP((ROW(A597)-11),'List of tables'!$A$4:$G$998,2,FALSE))," ",VLOOKUP((ROW(A597)-11),'List of tables'!$A$4:$G$998,2,FALSE))</f>
        <v>CT0609NI</v>
      </c>
      <c r="B597" s="10" t="str">
        <f>IF(ISNA(VLOOKUP((ROW(B597)-11),'List of tables'!$A$4:$G$998,3,FALSE))," ",VLOOKUP((ROW(B597)-11),'List of tables'!$A$4:$G$998,3,FALSE))</f>
        <v>Households</v>
      </c>
      <c r="C597" s="10" t="str">
        <f>IF(ISNA(VLOOKUP((ROW(C597)-11),'List of tables'!$A$4:$G$998,5,FALSE))," ",VLOOKUP((ROW(C597)-11),'List of tables'!$A$4:$G$998,5,FALSE))</f>
        <v>Data Zone, Super Data Zone</v>
      </c>
      <c r="D597" s="10" t="str">
        <f>IF(ISNA(VLOOKUP((ROW(D597)-11),'List of tables'!$A$4:$G$998,6,FALSE))," ",VLOOKUP((ROW(D597)-11),'List of tables'!$A$4:$G$998,6,FALSE))</f>
        <v>All households</v>
      </c>
      <c r="E597" s="59">
        <f>IF(ISNA(VLOOKUP((ROW(E597)-11),'List of tables'!$A$4:$G$998,7,FALSE))," ",VLOOKUP((ROW(E597)-11),'List of tables'!$A$4:$G$998,7,FALSE))</f>
        <v>45638</v>
      </c>
      <c r="F597" s="28" t="str">
        <f t="shared" si="9"/>
        <v>Download file (Excel, 221 KB)</v>
      </c>
      <c r="H597" s="12" t="str">
        <f>IF(ISNA(VLOOKUP((ROW(H597)-11),'List of tables'!$A$4:$I$998,9,FALSE))," ",VLOOKUP((ROW(H597)-11),'List of tables'!$A$4:$I$998,9,FALSE))</f>
        <v>https://www.nisra.gov.uk/system/files/statistics/2025-05/census-2011-commissioned-table-ct0609ni-v2.xlsx</v>
      </c>
      <c r="I597" s="12" t="str">
        <f>IF(ISNA(VLOOKUP((ROW(I597)-11),'List of tables'!$A$4:$I$998,8,FALSE))," ",VLOOKUP((ROW(I597)-11),'List of tables'!$A$4:$I$998,8,FALSE))</f>
        <v>Download file (Excel, 221 KB)</v>
      </c>
    </row>
    <row r="598" spans="1:9" ht="31" customHeight="1">
      <c r="A598" s="31" t="str">
        <f>IF(ISNA(VLOOKUP((ROW(A598)-11),'List of tables'!$A$4:$G$998,2,FALSE))," ",VLOOKUP((ROW(A598)-11),'List of tables'!$A$4:$G$998,2,FALSE))</f>
        <v>CT0610NI</v>
      </c>
      <c r="B598" s="10" t="str">
        <f>IF(ISNA(VLOOKUP((ROW(B598)-11),'List of tables'!$A$4:$G$998,3,FALSE))," ",VLOOKUP((ROW(B598)-11),'List of tables'!$A$4:$G$998,3,FALSE))</f>
        <v>Usual resident population</v>
      </c>
      <c r="C598" s="10" t="str">
        <f>IF(ISNA(VLOOKUP((ROW(C598)-11),'List of tables'!$A$4:$G$998,5,FALSE))," ",VLOOKUP((ROW(C598)-11),'List of tables'!$A$4:$G$998,5,FALSE))</f>
        <v>Data Zone, Super Data Zone</v>
      </c>
      <c r="D598" s="10" t="str">
        <f>IF(ISNA(VLOOKUP((ROW(D598)-11),'List of tables'!$A$4:$G$998,6,FALSE))," ",VLOOKUP((ROW(D598)-11),'List of tables'!$A$4:$G$998,6,FALSE))</f>
        <v>All usual residents</v>
      </c>
      <c r="E598" s="59">
        <f>IF(ISNA(VLOOKUP((ROW(E598)-11),'List of tables'!$A$4:$G$998,7,FALSE))," ",VLOOKUP((ROW(E598)-11),'List of tables'!$A$4:$G$998,7,FALSE))</f>
        <v>45638</v>
      </c>
      <c r="F598" s="28" t="str">
        <f t="shared" si="9"/>
        <v>Download file (Excel, 224 KB)</v>
      </c>
      <c r="H598" s="12" t="str">
        <f>IF(ISNA(VLOOKUP((ROW(H598)-11),'List of tables'!$A$4:$I$998,9,FALSE))," ",VLOOKUP((ROW(H598)-11),'List of tables'!$A$4:$I$998,9,FALSE))</f>
        <v>https://www.nisra.gov.uk/system/files/statistics/2025-05/census-2011-commissioned-table-ct0610ni-v2.xlsx</v>
      </c>
      <c r="I598" s="12" t="str">
        <f>IF(ISNA(VLOOKUP((ROW(I598)-11),'List of tables'!$A$4:$I$998,8,FALSE))," ",VLOOKUP((ROW(I598)-11),'List of tables'!$A$4:$I$998,8,FALSE))</f>
        <v>Download file (Excel, 224 KB)</v>
      </c>
    </row>
    <row r="599" spans="1:9" ht="31" customHeight="1">
      <c r="A599" s="31" t="str">
        <f>IF(ISNA(VLOOKUP((ROW(A599)-11),'List of tables'!$A$4:$G$998,2,FALSE))," ",VLOOKUP((ROW(A599)-11),'List of tables'!$A$4:$G$998,2,FALSE))</f>
        <v>CT0611NI</v>
      </c>
      <c r="B599" s="10" t="str">
        <f>IF(ISNA(VLOOKUP((ROW(B599)-11),'List of tables'!$A$4:$G$998,3,FALSE))," ",VLOOKUP((ROW(B599)-11),'List of tables'!$A$4:$G$998,3,FALSE))</f>
        <v>Usual resident population by residence type, households, and average household size</v>
      </c>
      <c r="C599" s="10" t="str">
        <f>IF(ISNA(VLOOKUP((ROW(C599)-11),'List of tables'!$A$4:$G$998,5,FALSE))," ",VLOOKUP((ROW(C599)-11),'List of tables'!$A$4:$G$998,5,FALSE))</f>
        <v>Settlement 2015</v>
      </c>
      <c r="D599" s="10" t="str">
        <f>IF(ISNA(VLOOKUP((ROW(D599)-11),'List of tables'!$A$4:$G$998,6,FALSE))," ",VLOOKUP((ROW(D599)-11),'List of tables'!$A$4:$G$998,6,FALSE))</f>
        <v>All usual residents, All households</v>
      </c>
      <c r="E599" s="59">
        <f>IF(ISNA(VLOOKUP((ROW(E599)-11),'List of tables'!$A$4:$G$998,7,FALSE))," ",VLOOKUP((ROW(E599)-11),'List of tables'!$A$4:$G$998,7,FALSE))</f>
        <v>45677</v>
      </c>
      <c r="F599" s="28" t="str">
        <f t="shared" si="9"/>
        <v>Download file (Excel, 127 KB)</v>
      </c>
      <c r="H599" s="12" t="str">
        <f>IF(ISNA(VLOOKUP((ROW(H599)-11),'List of tables'!$A$4:$I$998,9,FALSE))," ",VLOOKUP((ROW(H599)-11),'List of tables'!$A$4:$I$998,9,FALSE))</f>
        <v>https://www.nisra.gov.uk/system/files/statistics/2025-05/census-2011-commissioned-table-ct0611ni-v2.xlsx</v>
      </c>
      <c r="I599" s="12" t="str">
        <f>IF(ISNA(VLOOKUP((ROW(I599)-11),'List of tables'!$A$4:$I$998,8,FALSE))," ",VLOOKUP((ROW(I599)-11),'List of tables'!$A$4:$I$998,8,FALSE))</f>
        <v>Download file (Excel, 127 KB)</v>
      </c>
    </row>
    <row r="600" spans="1:9" ht="31" customHeight="1">
      <c r="A600" s="31" t="str">
        <f>IF(ISNA(VLOOKUP((ROW(A600)-11),'List of tables'!$A$4:$G$998,2,FALSE))," ",VLOOKUP((ROW(A600)-11),'List of tables'!$A$4:$G$998,2,FALSE))</f>
        <v>CT0612NI</v>
      </c>
      <c r="B600" s="10" t="str">
        <f>IF(ISNA(VLOOKUP((ROW(B600)-11),'List of tables'!$A$4:$G$998,3,FALSE))," ",VLOOKUP((ROW(B600)-11),'List of tables'!$A$4:$G$998,3,FALSE))</f>
        <v>Country of birth (full detail) by sex</v>
      </c>
      <c r="C600" s="10" t="str">
        <f>IF(ISNA(VLOOKUP((ROW(C600)-11),'List of tables'!$A$4:$G$998,5,FALSE))," ",VLOOKUP((ROW(C600)-11),'List of tables'!$A$4:$G$998,5,FALSE))</f>
        <v>Northern Ireland</v>
      </c>
      <c r="D600" s="10" t="str">
        <f>IF(ISNA(VLOOKUP((ROW(D600)-11),'List of tables'!$A$4:$G$998,6,FALSE))," ",VLOOKUP((ROW(D600)-11),'List of tables'!$A$4:$G$998,6,FALSE))</f>
        <v>All usual residents</v>
      </c>
      <c r="E600" s="59">
        <f>IF(ISNA(VLOOKUP((ROW(E600)-11),'List of tables'!$A$4:$G$998,7,FALSE))," ",VLOOKUP((ROW(E600)-11),'List of tables'!$A$4:$G$998,7,FALSE))</f>
        <v>45684</v>
      </c>
      <c r="F600" s="28" t="str">
        <f t="shared" si="9"/>
        <v>Download file (Excel, 110 KB)</v>
      </c>
      <c r="H600" s="12" t="str">
        <f>IF(ISNA(VLOOKUP((ROW(H600)-11),'List of tables'!$A$4:$I$998,9,FALSE))," ",VLOOKUP((ROW(H600)-11),'List of tables'!$A$4:$I$998,9,FALSE))</f>
        <v>https://www.nisra.gov.uk/system/files/statistics/2025-05/census-2011-commissioned-table-ct0612ni-v2.xlsx</v>
      </c>
      <c r="I600" s="12" t="str">
        <f>IF(ISNA(VLOOKUP((ROW(I600)-11),'List of tables'!$A$4:$I$998,8,FALSE))," ",VLOOKUP((ROW(I600)-11),'List of tables'!$A$4:$I$998,8,FALSE))</f>
        <v>Download file (Excel, 110 KB)</v>
      </c>
    </row>
    <row r="601" spans="1:9" ht="31" customHeight="1">
      <c r="A601" s="31" t="str">
        <f>IF(ISNA(VLOOKUP((ROW(A601)-11),'List of tables'!$A$4:$G$998,2,FALSE))," ",VLOOKUP((ROW(A601)-11),'List of tables'!$A$4:$G$998,2,FALSE))</f>
        <v>CT0613NI</v>
      </c>
      <c r="B601" s="10" t="str">
        <f>IF(ISNA(VLOOKUP((ROW(B601)-11),'List of tables'!$A$4:$G$998,3,FALSE))," ",VLOOKUP((ROW(B601)-11),'List of tables'!$A$4:$G$998,3,FALSE))</f>
        <v>National Statistics Socio-economic Classification (NS-SeC) of Household Reference Person (HRP) by tenure</v>
      </c>
      <c r="C601" s="10" t="str">
        <f>IF(ISNA(VLOOKUP((ROW(C601)-11),'List of tables'!$A$4:$G$998,5,FALSE))," ",VLOOKUP((ROW(C601)-11),'List of tables'!$A$4:$G$998,5,FALSE))</f>
        <v>Northern Ireland</v>
      </c>
      <c r="D601" s="10" t="str">
        <f>IF(ISNA(VLOOKUP((ROW(D601)-11),'List of tables'!$A$4:$G$998,6,FALSE))," ",VLOOKUP((ROW(D601)-11),'List of tables'!$A$4:$G$998,6,FALSE))</f>
        <v>All household reference persons (HRPs) aged 16 to 74</v>
      </c>
      <c r="E601" s="59">
        <f>IF(ISNA(VLOOKUP((ROW(E601)-11),'List of tables'!$A$4:$G$998,7,FALSE))," ",VLOOKUP((ROW(E601)-11),'List of tables'!$A$4:$G$998,7,FALSE))</f>
        <v>45685</v>
      </c>
      <c r="F601" s="28" t="str">
        <f t="shared" si="9"/>
        <v>Download file (Excel, 101 KB)</v>
      </c>
      <c r="H601" s="12" t="str">
        <f>IF(ISNA(VLOOKUP((ROW(H601)-11),'List of tables'!$A$4:$I$998,9,FALSE))," ",VLOOKUP((ROW(H601)-11),'List of tables'!$A$4:$I$998,9,FALSE))</f>
        <v>https://www.nisra.gov.uk/system/files/statistics/2025-05/census-2011-commissioned-table-ct0613ni-v2.xlsx</v>
      </c>
      <c r="I601" s="12" t="str">
        <f>IF(ISNA(VLOOKUP((ROW(I601)-11),'List of tables'!$A$4:$I$998,8,FALSE))," ",VLOOKUP((ROW(I601)-11),'List of tables'!$A$4:$I$998,8,FALSE))</f>
        <v>Download file (Excel, 101 KB)</v>
      </c>
    </row>
    <row r="602" spans="1:9" ht="31" customHeight="1">
      <c r="A602" s="31" t="str">
        <f>IF(ISNA(VLOOKUP((ROW(A602)-11),'List of tables'!$A$4:$G$998,2,FALSE))," ",VLOOKUP((ROW(A602)-11),'List of tables'!$A$4:$G$998,2,FALSE))</f>
        <v>CT0614NI</v>
      </c>
      <c r="B602" s="10" t="str">
        <f>IF(ISNA(VLOOKUP((ROW(B602)-11),'List of tables'!$A$4:$G$998,3,FALSE))," ",VLOOKUP((ROW(B602)-11),'List of tables'!$A$4:$G$998,3,FALSE))</f>
        <v>Lone parents aged 16 to 74 by sex and dependent child in family indicator</v>
      </c>
      <c r="C602" s="10" t="str">
        <f>IF(ISNA(VLOOKUP((ROW(C602)-11),'List of tables'!$A$4:$G$998,5,FALSE))," ",VLOOKUP((ROW(C602)-11),'List of tables'!$A$4:$G$998,5,FALSE))</f>
        <v>Northern Ireland</v>
      </c>
      <c r="D602" s="10" t="str">
        <f>IF(ISNA(VLOOKUP((ROW(D602)-11),'List of tables'!$A$4:$G$998,6,FALSE))," ",VLOOKUP((ROW(D602)-11),'List of tables'!$A$4:$G$998,6,FALSE))</f>
        <v>All lone parents aged 16 to 74</v>
      </c>
      <c r="E602" s="59">
        <f>IF(ISNA(VLOOKUP((ROW(E602)-11),'List of tables'!$A$4:$G$998,7,FALSE))," ",VLOOKUP((ROW(E602)-11),'List of tables'!$A$4:$G$998,7,FALSE))</f>
        <v>45708</v>
      </c>
      <c r="F602" s="28" t="str">
        <f t="shared" si="9"/>
        <v>Download file (Excel, 100 KB)</v>
      </c>
      <c r="H602" s="12" t="str">
        <f>IF(ISNA(VLOOKUP((ROW(H602)-11),'List of tables'!$A$4:$I$998,9,FALSE))," ",VLOOKUP((ROW(H602)-11),'List of tables'!$A$4:$I$998,9,FALSE))</f>
        <v>https://www.nisra.gov.uk/system/files/statistics/2025-05/census-2011-commissioned-table-ct0614ni-v2.xlsx</v>
      </c>
      <c r="I602" s="12" t="str">
        <f>IF(ISNA(VLOOKUP((ROW(I602)-11),'List of tables'!$A$4:$I$998,8,FALSE))," ",VLOOKUP((ROW(I602)-11),'List of tables'!$A$4:$I$998,8,FALSE))</f>
        <v>Download file (Excel, 100 KB)</v>
      </c>
    </row>
  </sheetData>
  <phoneticPr fontId="8" type="noConversion"/>
  <pageMargins left="0.23622047244094491" right="0.23622047244094491" top="0.74803149606299213" bottom="0.74803149606299213" header="0.31496062992125984" footer="0.31496062992125984"/>
  <pageSetup paperSize="9" scale="64" orientation="landscape" r:id="rId1"/>
  <headerFooter alignWithMargins="0"/>
  <rowBreaks count="1" manualBreakCount="1">
    <brk id="212" max="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N594"/>
  <sheetViews>
    <sheetView zoomScale="85" zoomScaleNormal="85" workbookViewId="0">
      <pane xSplit="2" ySplit="3" topLeftCell="C4" activePane="bottomRight" state="frozen"/>
      <selection pane="topRight" activeCell="C1" sqref="C1"/>
      <selection pane="bottomLeft" activeCell="A4" sqref="A4"/>
      <selection pane="bottomRight"/>
    </sheetView>
  </sheetViews>
  <sheetFormatPr defaultColWidth="14.36328125" defaultRowHeight="15.5"/>
  <cols>
    <col min="1" max="1" width="5.90625" style="12" customWidth="1"/>
    <col min="2" max="2" width="13.90625" style="12" customWidth="1"/>
    <col min="3" max="3" width="89.6328125" style="12" bestFit="1" customWidth="1"/>
    <col min="4" max="4" width="74" style="12" customWidth="1"/>
    <col min="5" max="5" width="73.36328125" style="12" customWidth="1"/>
    <col min="6" max="6" width="51.453125" style="12" customWidth="1"/>
    <col min="7" max="7" width="15.6328125" style="13" customWidth="1"/>
    <col min="8" max="8" width="35" style="13" bestFit="1" customWidth="1"/>
    <col min="9" max="9" width="111.6328125" bestFit="1" customWidth="1"/>
    <col min="10" max="10" width="15.90625" style="12" customWidth="1"/>
    <col min="11" max="11" width="3.08984375" style="12" customWidth="1"/>
    <col min="12" max="12" width="3.54296875" style="12" customWidth="1"/>
    <col min="13" max="13" width="23.6328125" style="12" customWidth="1"/>
    <col min="14" max="14" width="11.36328125" style="12" customWidth="1"/>
    <col min="15" max="16384" width="14.36328125" style="12"/>
  </cols>
  <sheetData>
    <row r="1" spans="1:14" ht="19">
      <c r="A1" s="46" t="s">
        <v>339</v>
      </c>
      <c r="C1" s="11"/>
    </row>
    <row r="3" spans="1:14" s="11" customFormat="1" ht="31">
      <c r="A3" s="14">
        <v>0</v>
      </c>
      <c r="B3" s="14" t="s">
        <v>23</v>
      </c>
      <c r="C3" s="29" t="s">
        <v>110</v>
      </c>
      <c r="D3" s="14" t="s">
        <v>24</v>
      </c>
      <c r="E3" s="14" t="s">
        <v>184</v>
      </c>
      <c r="F3" s="14" t="s">
        <v>297</v>
      </c>
      <c r="G3" s="15" t="s">
        <v>2537</v>
      </c>
      <c r="H3" s="15" t="s">
        <v>2541</v>
      </c>
      <c r="I3" s="15" t="s">
        <v>771</v>
      </c>
    </row>
    <row r="4" spans="1:14" ht="30" customHeight="1">
      <c r="A4" s="16">
        <f>IF(AND(NOT(ISERR(FIND($K$4,D4))),NOT(ISERR(FIND($K$5,D4))),NOT(ISERR(FIND($K$6,D4))),NOT(ISERR(FIND($K$7,D4))) ),A3+1,A3)</f>
        <v>1</v>
      </c>
      <c r="B4" s="17" t="s">
        <v>340</v>
      </c>
      <c r="C4" s="18" t="s">
        <v>342</v>
      </c>
      <c r="D4" s="18" t="s">
        <v>368</v>
      </c>
      <c r="E4" s="18" t="s">
        <v>926</v>
      </c>
      <c r="F4" s="10" t="s">
        <v>341</v>
      </c>
      <c r="G4" s="53">
        <v>41541</v>
      </c>
      <c r="H4" s="60" t="s">
        <v>2542</v>
      </c>
      <c r="I4" s="9" t="s">
        <v>2008</v>
      </c>
      <c r="J4" s="19" t="s">
        <v>252</v>
      </c>
      <c r="K4" s="9" t="str">
        <f>IF('Find table'!V6=0," ",'Find table'!V6)</f>
        <v/>
      </c>
      <c r="L4" s="9"/>
      <c r="M4" s="9" t="s">
        <v>302</v>
      </c>
      <c r="N4" s="20"/>
    </row>
    <row r="5" spans="1:14" ht="30" customHeight="1">
      <c r="A5" s="16">
        <f t="shared" ref="A5:A68" si="0">IF(AND(NOT(ISERR(FIND($K$4,D5))),NOT(ISERR(FIND($K$5,D5))),NOT(ISERR(FIND($K$6,D5))),NOT(ISERR(FIND($K$7,D5))) ),A4+1,A4)</f>
        <v>2</v>
      </c>
      <c r="B5" s="17" t="s">
        <v>343</v>
      </c>
      <c r="C5" s="18" t="s">
        <v>344</v>
      </c>
      <c r="D5" s="18" t="s">
        <v>1728</v>
      </c>
      <c r="E5" s="18" t="s">
        <v>345</v>
      </c>
      <c r="F5" s="21" t="s">
        <v>346</v>
      </c>
      <c r="G5" s="53">
        <v>41543</v>
      </c>
      <c r="H5" s="60" t="s">
        <v>2543</v>
      </c>
      <c r="I5" s="9" t="s">
        <v>2009</v>
      </c>
      <c r="J5" s="19" t="s">
        <v>253</v>
      </c>
      <c r="K5" s="9" t="str">
        <f>IF('Find table'!V7=0," ",'Find table'!V7)</f>
        <v/>
      </c>
      <c r="L5" s="9"/>
      <c r="M5" s="9"/>
      <c r="N5" s="20"/>
    </row>
    <row r="6" spans="1:14" ht="30" customHeight="1">
      <c r="A6" s="16">
        <f t="shared" si="0"/>
        <v>3</v>
      </c>
      <c r="B6" s="17" t="s">
        <v>347</v>
      </c>
      <c r="C6" s="18" t="s">
        <v>348</v>
      </c>
      <c r="D6" s="18" t="s">
        <v>1729</v>
      </c>
      <c r="E6" s="18" t="s">
        <v>345</v>
      </c>
      <c r="F6" s="21" t="s">
        <v>349</v>
      </c>
      <c r="G6" s="53">
        <v>41606</v>
      </c>
      <c r="H6" s="60" t="s">
        <v>2544</v>
      </c>
      <c r="I6" s="9" t="s">
        <v>2010</v>
      </c>
      <c r="J6" s="19" t="s">
        <v>254</v>
      </c>
      <c r="K6" s="9" t="str">
        <f>IF('Find table'!V8=0," ",'Find table'!V8)</f>
        <v/>
      </c>
      <c r="L6" s="9"/>
      <c r="M6" s="9"/>
      <c r="N6" s="20"/>
    </row>
    <row r="7" spans="1:14" ht="30" customHeight="1">
      <c r="A7" s="16">
        <f t="shared" si="0"/>
        <v>4</v>
      </c>
      <c r="B7" s="17" t="s">
        <v>350</v>
      </c>
      <c r="C7" s="18" t="s">
        <v>351</v>
      </c>
      <c r="D7" s="18" t="s">
        <v>1792</v>
      </c>
      <c r="E7" s="18" t="s">
        <v>542</v>
      </c>
      <c r="F7" s="10" t="s">
        <v>341</v>
      </c>
      <c r="G7" s="53">
        <v>41606</v>
      </c>
      <c r="H7" s="60" t="s">
        <v>2545</v>
      </c>
      <c r="I7" s="9" t="s">
        <v>2011</v>
      </c>
      <c r="J7" s="19" t="s">
        <v>254</v>
      </c>
      <c r="K7" s="9" t="str">
        <f>IF('Find table'!V9=0," ",'Find table'!V9)</f>
        <v/>
      </c>
      <c r="L7" s="9"/>
      <c r="M7" s="9"/>
      <c r="N7" s="20"/>
    </row>
    <row r="8" spans="1:14" ht="30" customHeight="1">
      <c r="A8" s="16">
        <f t="shared" si="0"/>
        <v>5</v>
      </c>
      <c r="B8" s="17" t="s">
        <v>352</v>
      </c>
      <c r="C8" s="18" t="s">
        <v>353</v>
      </c>
      <c r="D8" s="18" t="s">
        <v>1730</v>
      </c>
      <c r="E8" s="18" t="s">
        <v>345</v>
      </c>
      <c r="F8" s="10" t="s">
        <v>354</v>
      </c>
      <c r="G8" s="53">
        <v>41610</v>
      </c>
      <c r="H8" s="60" t="s">
        <v>2546</v>
      </c>
      <c r="I8" s="9" t="s">
        <v>2012</v>
      </c>
      <c r="J8" s="22"/>
      <c r="K8" s="9"/>
      <c r="L8" s="9"/>
      <c r="M8" s="9"/>
      <c r="N8" s="20"/>
    </row>
    <row r="9" spans="1:14" ht="30" customHeight="1">
      <c r="A9" s="16">
        <f t="shared" si="0"/>
        <v>6</v>
      </c>
      <c r="B9" s="17" t="s">
        <v>355</v>
      </c>
      <c r="C9" s="18" t="s">
        <v>356</v>
      </c>
      <c r="D9" s="18" t="s">
        <v>1731</v>
      </c>
      <c r="E9" s="18" t="s">
        <v>345</v>
      </c>
      <c r="F9" s="10" t="s">
        <v>357</v>
      </c>
      <c r="G9" s="53">
        <v>41662</v>
      </c>
      <c r="H9" s="60" t="s">
        <v>2543</v>
      </c>
      <c r="I9" s="9" t="s">
        <v>2013</v>
      </c>
      <c r="J9" s="22"/>
      <c r="K9" s="9"/>
      <c r="L9" s="9"/>
      <c r="M9" s="9"/>
      <c r="N9" s="20"/>
    </row>
    <row r="10" spans="1:14" ht="30" customHeight="1">
      <c r="A10" s="16">
        <f t="shared" si="0"/>
        <v>7</v>
      </c>
      <c r="B10" s="10" t="s">
        <v>358</v>
      </c>
      <c r="C10" s="10" t="s">
        <v>359</v>
      </c>
      <c r="D10" s="18" t="s">
        <v>1732</v>
      </c>
      <c r="E10" s="18" t="s">
        <v>345</v>
      </c>
      <c r="F10" s="10" t="s">
        <v>370</v>
      </c>
      <c r="G10" s="53">
        <v>41669</v>
      </c>
      <c r="H10" s="60" t="s">
        <v>2547</v>
      </c>
      <c r="I10" s="9" t="s">
        <v>2014</v>
      </c>
      <c r="J10" s="22"/>
      <c r="K10" s="9"/>
      <c r="L10" s="9"/>
      <c r="M10" s="9"/>
      <c r="N10" s="20"/>
    </row>
    <row r="11" spans="1:14" ht="30" customHeight="1">
      <c r="A11" s="16">
        <f t="shared" si="0"/>
        <v>8</v>
      </c>
      <c r="B11" s="10" t="s">
        <v>360</v>
      </c>
      <c r="C11" s="10" t="s">
        <v>361</v>
      </c>
      <c r="D11" s="18" t="s">
        <v>1733</v>
      </c>
      <c r="E11" s="18" t="s">
        <v>345</v>
      </c>
      <c r="F11" s="10" t="s">
        <v>370</v>
      </c>
      <c r="G11" s="53">
        <v>41669</v>
      </c>
      <c r="H11" s="60" t="s">
        <v>2547</v>
      </c>
      <c r="I11" s="9" t="s">
        <v>2015</v>
      </c>
      <c r="J11" s="22"/>
      <c r="K11" s="9"/>
      <c r="L11" s="9"/>
      <c r="M11" s="9"/>
      <c r="N11" s="20"/>
    </row>
    <row r="12" spans="1:14" ht="30" customHeight="1">
      <c r="A12" s="16">
        <f t="shared" si="0"/>
        <v>9</v>
      </c>
      <c r="B12" s="10" t="s">
        <v>362</v>
      </c>
      <c r="C12" s="10" t="s">
        <v>371</v>
      </c>
      <c r="D12" s="18" t="s">
        <v>1734</v>
      </c>
      <c r="E12" s="18" t="s">
        <v>345</v>
      </c>
      <c r="F12" s="10" t="s">
        <v>346</v>
      </c>
      <c r="G12" s="53">
        <v>41669</v>
      </c>
      <c r="H12" s="60" t="s">
        <v>2545</v>
      </c>
      <c r="I12" s="9" t="s">
        <v>2016</v>
      </c>
      <c r="J12" s="22"/>
      <c r="K12" s="9"/>
      <c r="L12" s="9"/>
      <c r="M12" s="9"/>
      <c r="N12" s="20"/>
    </row>
    <row r="13" spans="1:14" ht="30" customHeight="1">
      <c r="A13" s="16">
        <f t="shared" si="0"/>
        <v>10</v>
      </c>
      <c r="B13" s="10" t="s">
        <v>363</v>
      </c>
      <c r="C13" s="10" t="s">
        <v>372</v>
      </c>
      <c r="D13" s="18" t="s">
        <v>1735</v>
      </c>
      <c r="E13" s="18" t="s">
        <v>345</v>
      </c>
      <c r="F13" s="10" t="s">
        <v>346</v>
      </c>
      <c r="G13" s="53">
        <v>41669</v>
      </c>
      <c r="H13" s="60" t="s">
        <v>2547</v>
      </c>
      <c r="I13" s="9" t="s">
        <v>2017</v>
      </c>
      <c r="J13" s="22"/>
      <c r="K13" s="9"/>
      <c r="L13" s="9"/>
      <c r="M13" s="9"/>
      <c r="N13" s="20"/>
    </row>
    <row r="14" spans="1:14" ht="30" customHeight="1">
      <c r="A14" s="16">
        <f t="shared" si="0"/>
        <v>11</v>
      </c>
      <c r="B14" s="10" t="s">
        <v>364</v>
      </c>
      <c r="C14" s="10" t="s">
        <v>365</v>
      </c>
      <c r="D14" s="18" t="s">
        <v>369</v>
      </c>
      <c r="E14" s="18" t="s">
        <v>345</v>
      </c>
      <c r="F14" s="10" t="s">
        <v>370</v>
      </c>
      <c r="G14" s="53">
        <v>41669</v>
      </c>
      <c r="H14" s="60" t="s">
        <v>2547</v>
      </c>
      <c r="I14" s="9" t="s">
        <v>2018</v>
      </c>
      <c r="J14" s="22"/>
      <c r="K14" s="9"/>
      <c r="L14" s="9"/>
      <c r="M14" s="9"/>
      <c r="N14" s="20"/>
    </row>
    <row r="15" spans="1:14" ht="30" customHeight="1">
      <c r="A15" s="16">
        <f t="shared" si="0"/>
        <v>12</v>
      </c>
      <c r="B15" s="10" t="s">
        <v>366</v>
      </c>
      <c r="C15" s="10" t="s">
        <v>367</v>
      </c>
      <c r="D15" s="18" t="s">
        <v>1736</v>
      </c>
      <c r="E15" s="18" t="s">
        <v>345</v>
      </c>
      <c r="F15" s="10" t="s">
        <v>370</v>
      </c>
      <c r="G15" s="53">
        <v>41669</v>
      </c>
      <c r="H15" s="60" t="s">
        <v>2547</v>
      </c>
      <c r="I15" s="9" t="s">
        <v>2019</v>
      </c>
      <c r="J15" s="22"/>
      <c r="K15" s="9"/>
      <c r="L15" s="9"/>
      <c r="M15" s="9"/>
      <c r="N15" s="20"/>
    </row>
    <row r="16" spans="1:14" ht="30" customHeight="1">
      <c r="A16" s="16">
        <f t="shared" si="0"/>
        <v>13</v>
      </c>
      <c r="B16" s="17" t="s">
        <v>373</v>
      </c>
      <c r="C16" s="18" t="s">
        <v>374</v>
      </c>
      <c r="D16" s="18" t="s">
        <v>2739</v>
      </c>
      <c r="E16" s="18" t="s">
        <v>345</v>
      </c>
      <c r="F16" s="10" t="s">
        <v>349</v>
      </c>
      <c r="G16" s="53">
        <v>41669</v>
      </c>
      <c r="H16" s="60" t="s">
        <v>2548</v>
      </c>
      <c r="I16" s="9" t="s">
        <v>2020</v>
      </c>
      <c r="J16" s="22"/>
      <c r="K16" s="9"/>
      <c r="L16" s="9"/>
      <c r="M16" s="9"/>
      <c r="N16" s="20"/>
    </row>
    <row r="17" spans="1:14" ht="30" customHeight="1">
      <c r="A17" s="16">
        <f t="shared" si="0"/>
        <v>14</v>
      </c>
      <c r="B17" s="17" t="s">
        <v>375</v>
      </c>
      <c r="C17" s="18" t="s">
        <v>377</v>
      </c>
      <c r="D17" s="18" t="s">
        <v>2792</v>
      </c>
      <c r="E17" s="18" t="s">
        <v>345</v>
      </c>
      <c r="F17" s="10" t="s">
        <v>346</v>
      </c>
      <c r="G17" s="53">
        <v>41697</v>
      </c>
      <c r="H17" s="60" t="s">
        <v>2542</v>
      </c>
      <c r="I17" s="9" t="s">
        <v>2021</v>
      </c>
      <c r="J17" s="22"/>
      <c r="K17" s="9"/>
      <c r="L17" s="9"/>
      <c r="M17" s="9"/>
      <c r="N17" s="20"/>
    </row>
    <row r="18" spans="1:14" ht="30" customHeight="1">
      <c r="A18" s="16">
        <f t="shared" si="0"/>
        <v>15</v>
      </c>
      <c r="B18" s="17" t="s">
        <v>376</v>
      </c>
      <c r="C18" s="18" t="s">
        <v>378</v>
      </c>
      <c r="D18" s="18" t="s">
        <v>2740</v>
      </c>
      <c r="E18" s="18" t="s">
        <v>345</v>
      </c>
      <c r="F18" s="10" t="s">
        <v>341</v>
      </c>
      <c r="G18" s="53">
        <v>41697</v>
      </c>
      <c r="H18" s="60" t="s">
        <v>2544</v>
      </c>
      <c r="I18" s="9" t="s">
        <v>2022</v>
      </c>
    </row>
    <row r="19" spans="1:14" ht="30" customHeight="1">
      <c r="A19" s="16">
        <f t="shared" si="0"/>
        <v>16</v>
      </c>
      <c r="B19" s="17" t="s">
        <v>379</v>
      </c>
      <c r="C19" s="18" t="s">
        <v>383</v>
      </c>
      <c r="D19" s="18" t="s">
        <v>1737</v>
      </c>
      <c r="E19" s="18" t="s">
        <v>345</v>
      </c>
      <c r="F19" s="10" t="s">
        <v>341</v>
      </c>
      <c r="G19" s="53">
        <v>41708</v>
      </c>
      <c r="H19" s="60" t="s">
        <v>2549</v>
      </c>
      <c r="I19" s="9" t="s">
        <v>2023</v>
      </c>
    </row>
    <row r="20" spans="1:14" ht="30" customHeight="1">
      <c r="A20" s="16">
        <f t="shared" si="0"/>
        <v>17</v>
      </c>
      <c r="B20" s="17" t="s">
        <v>380</v>
      </c>
      <c r="C20" s="18" t="s">
        <v>384</v>
      </c>
      <c r="D20" s="18" t="s">
        <v>1738</v>
      </c>
      <c r="E20" s="18" t="s">
        <v>345</v>
      </c>
      <c r="F20" s="10" t="s">
        <v>341</v>
      </c>
      <c r="G20" s="53">
        <v>41708</v>
      </c>
      <c r="H20" s="60" t="s">
        <v>2550</v>
      </c>
      <c r="I20" s="9" t="s">
        <v>2024</v>
      </c>
    </row>
    <row r="21" spans="1:14" ht="30" customHeight="1">
      <c r="A21" s="16">
        <f t="shared" si="0"/>
        <v>18</v>
      </c>
      <c r="B21" s="17" t="s">
        <v>381</v>
      </c>
      <c r="C21" s="18" t="s">
        <v>385</v>
      </c>
      <c r="D21" s="18" t="s">
        <v>1739</v>
      </c>
      <c r="E21" s="18" t="s">
        <v>345</v>
      </c>
      <c r="F21" s="10" t="s">
        <v>389</v>
      </c>
      <c r="G21" s="53">
        <v>41708</v>
      </c>
      <c r="H21" s="60" t="s">
        <v>2544</v>
      </c>
      <c r="I21" s="9" t="s">
        <v>2025</v>
      </c>
    </row>
    <row r="22" spans="1:14" ht="30" customHeight="1">
      <c r="A22" s="16">
        <f t="shared" si="0"/>
        <v>19</v>
      </c>
      <c r="B22" s="17" t="s">
        <v>382</v>
      </c>
      <c r="C22" s="18" t="s">
        <v>386</v>
      </c>
      <c r="D22" s="18" t="s">
        <v>387</v>
      </c>
      <c r="E22" s="18" t="s">
        <v>388</v>
      </c>
      <c r="F22" s="10" t="s">
        <v>390</v>
      </c>
      <c r="G22" s="53">
        <v>41708</v>
      </c>
      <c r="H22" s="60" t="s">
        <v>2551</v>
      </c>
      <c r="I22" s="9" t="s">
        <v>2026</v>
      </c>
    </row>
    <row r="23" spans="1:14" ht="30" customHeight="1">
      <c r="A23" s="16">
        <f t="shared" si="0"/>
        <v>20</v>
      </c>
      <c r="B23" s="17" t="s">
        <v>391</v>
      </c>
      <c r="C23" s="18" t="s">
        <v>392</v>
      </c>
      <c r="D23" s="18" t="s">
        <v>1740</v>
      </c>
      <c r="E23" s="18" t="s">
        <v>345</v>
      </c>
      <c r="F23" s="10" t="s">
        <v>393</v>
      </c>
      <c r="G23" s="53">
        <v>41758</v>
      </c>
      <c r="H23" s="60" t="s">
        <v>2545</v>
      </c>
      <c r="I23" s="9" t="s">
        <v>2027</v>
      </c>
    </row>
    <row r="24" spans="1:14" ht="30" customHeight="1">
      <c r="A24" s="16">
        <f t="shared" si="0"/>
        <v>21</v>
      </c>
      <c r="B24" s="17" t="s">
        <v>457</v>
      </c>
      <c r="C24" s="18" t="s">
        <v>464</v>
      </c>
      <c r="D24" s="18" t="s">
        <v>2716</v>
      </c>
      <c r="E24" s="18" t="s">
        <v>345</v>
      </c>
      <c r="F24" s="10" t="s">
        <v>473</v>
      </c>
      <c r="G24" s="53">
        <v>41787</v>
      </c>
      <c r="H24" s="60" t="s">
        <v>2545</v>
      </c>
      <c r="I24" s="9" t="s">
        <v>2028</v>
      </c>
    </row>
    <row r="25" spans="1:14" ht="30" customHeight="1">
      <c r="A25" s="16">
        <f t="shared" si="0"/>
        <v>22</v>
      </c>
      <c r="B25" s="17" t="s">
        <v>458</v>
      </c>
      <c r="C25" s="18" t="s">
        <v>465</v>
      </c>
      <c r="D25" s="18" t="s">
        <v>2741</v>
      </c>
      <c r="E25" s="18" t="s">
        <v>345</v>
      </c>
      <c r="F25" s="10" t="s">
        <v>473</v>
      </c>
      <c r="G25" s="53">
        <v>41787</v>
      </c>
      <c r="H25" s="60" t="s">
        <v>2544</v>
      </c>
      <c r="I25" s="9" t="s">
        <v>2029</v>
      </c>
    </row>
    <row r="26" spans="1:14" ht="30" customHeight="1">
      <c r="A26" s="16">
        <f t="shared" si="0"/>
        <v>23</v>
      </c>
      <c r="B26" s="17" t="s">
        <v>459</v>
      </c>
      <c r="C26" s="18" t="s">
        <v>466</v>
      </c>
      <c r="D26" s="18" t="s">
        <v>840</v>
      </c>
      <c r="E26" s="18" t="s">
        <v>345</v>
      </c>
      <c r="F26" s="10" t="s">
        <v>471</v>
      </c>
      <c r="G26" s="53">
        <v>41787</v>
      </c>
      <c r="H26" s="60" t="s">
        <v>2544</v>
      </c>
      <c r="I26" s="9" t="s">
        <v>2030</v>
      </c>
    </row>
    <row r="27" spans="1:14" ht="30" customHeight="1">
      <c r="A27" s="16">
        <f t="shared" si="0"/>
        <v>24</v>
      </c>
      <c r="B27" s="17" t="s">
        <v>460</v>
      </c>
      <c r="C27" s="18" t="s">
        <v>467</v>
      </c>
      <c r="D27" s="18" t="s">
        <v>841</v>
      </c>
      <c r="E27" s="18" t="s">
        <v>345</v>
      </c>
      <c r="F27" s="10" t="s">
        <v>471</v>
      </c>
      <c r="G27" s="53">
        <v>41787</v>
      </c>
      <c r="H27" s="60" t="s">
        <v>2544</v>
      </c>
      <c r="I27" s="9" t="s">
        <v>2031</v>
      </c>
    </row>
    <row r="28" spans="1:14" ht="30" customHeight="1">
      <c r="A28" s="16">
        <f t="shared" si="0"/>
        <v>25</v>
      </c>
      <c r="B28" s="17" t="s">
        <v>461</v>
      </c>
      <c r="C28" s="18" t="s">
        <v>468</v>
      </c>
      <c r="D28" s="18" t="s">
        <v>1811</v>
      </c>
      <c r="E28" s="18" t="s">
        <v>345</v>
      </c>
      <c r="F28" s="10" t="s">
        <v>472</v>
      </c>
      <c r="G28" s="53">
        <v>41787</v>
      </c>
      <c r="H28" s="60" t="s">
        <v>2548</v>
      </c>
      <c r="I28" s="9" t="s">
        <v>2032</v>
      </c>
    </row>
    <row r="29" spans="1:14" ht="30" customHeight="1">
      <c r="A29" s="16">
        <f t="shared" si="0"/>
        <v>26</v>
      </c>
      <c r="B29" s="17" t="s">
        <v>462</v>
      </c>
      <c r="C29" s="18" t="s">
        <v>469</v>
      </c>
      <c r="D29" s="18" t="s">
        <v>842</v>
      </c>
      <c r="E29" s="18" t="s">
        <v>345</v>
      </c>
      <c r="F29" s="10" t="s">
        <v>471</v>
      </c>
      <c r="G29" s="53">
        <v>41787</v>
      </c>
      <c r="H29" s="60" t="s">
        <v>2546</v>
      </c>
      <c r="I29" s="9" t="s">
        <v>2033</v>
      </c>
    </row>
    <row r="30" spans="1:14" ht="30" customHeight="1">
      <c r="A30" s="16">
        <f t="shared" si="0"/>
        <v>27</v>
      </c>
      <c r="B30" s="17" t="s">
        <v>463</v>
      </c>
      <c r="C30" s="18" t="s">
        <v>470</v>
      </c>
      <c r="D30" s="18" t="s">
        <v>843</v>
      </c>
      <c r="E30" s="18" t="s">
        <v>345</v>
      </c>
      <c r="F30" s="10" t="s">
        <v>471</v>
      </c>
      <c r="G30" s="53">
        <v>41787</v>
      </c>
      <c r="H30" s="60" t="s">
        <v>2544</v>
      </c>
      <c r="I30" s="9" t="s">
        <v>2034</v>
      </c>
    </row>
    <row r="31" spans="1:14" ht="30" customHeight="1">
      <c r="A31" s="16">
        <f t="shared" si="0"/>
        <v>28</v>
      </c>
      <c r="B31" s="17" t="s">
        <v>394</v>
      </c>
      <c r="C31" s="18" t="s">
        <v>396</v>
      </c>
      <c r="D31" s="18" t="s">
        <v>397</v>
      </c>
      <c r="E31" s="18" t="s">
        <v>345</v>
      </c>
      <c r="F31" s="10" t="s">
        <v>399</v>
      </c>
      <c r="G31" s="53">
        <v>41758</v>
      </c>
      <c r="H31" s="60" t="s">
        <v>2549</v>
      </c>
      <c r="I31" s="9" t="s">
        <v>2035</v>
      </c>
    </row>
    <row r="32" spans="1:14" ht="30" customHeight="1">
      <c r="A32" s="16">
        <f t="shared" si="0"/>
        <v>29</v>
      </c>
      <c r="B32" s="17" t="s">
        <v>395</v>
      </c>
      <c r="C32" s="18" t="s">
        <v>398</v>
      </c>
      <c r="D32" s="18" t="s">
        <v>844</v>
      </c>
      <c r="E32" s="18" t="s">
        <v>345</v>
      </c>
      <c r="F32" s="10" t="s">
        <v>341</v>
      </c>
      <c r="G32" s="53">
        <v>41758</v>
      </c>
      <c r="H32" s="60" t="s">
        <v>2548</v>
      </c>
      <c r="I32" s="9" t="s">
        <v>2036</v>
      </c>
    </row>
    <row r="33" spans="1:9" ht="30" customHeight="1">
      <c r="A33" s="16">
        <f t="shared" si="0"/>
        <v>30</v>
      </c>
      <c r="B33" s="17" t="s">
        <v>400</v>
      </c>
      <c r="C33" s="18" t="s">
        <v>416</v>
      </c>
      <c r="D33" s="18" t="s">
        <v>2742</v>
      </c>
      <c r="E33" s="18" t="s">
        <v>345</v>
      </c>
      <c r="F33" s="10" t="s">
        <v>349</v>
      </c>
      <c r="G33" s="53">
        <v>41774</v>
      </c>
      <c r="H33" s="60" t="s">
        <v>2546</v>
      </c>
      <c r="I33" s="9" t="s">
        <v>2037</v>
      </c>
    </row>
    <row r="34" spans="1:9" ht="30" customHeight="1">
      <c r="A34" s="16">
        <f t="shared" si="0"/>
        <v>31</v>
      </c>
      <c r="B34" s="17" t="s">
        <v>420</v>
      </c>
      <c r="C34" s="18" t="s">
        <v>417</v>
      </c>
      <c r="D34" s="18" t="s">
        <v>2743</v>
      </c>
      <c r="E34" s="18" t="s">
        <v>345</v>
      </c>
      <c r="F34" s="10" t="s">
        <v>349</v>
      </c>
      <c r="G34" s="53">
        <v>41774</v>
      </c>
      <c r="H34" s="60" t="s">
        <v>2552</v>
      </c>
      <c r="I34" s="9" t="s">
        <v>2038</v>
      </c>
    </row>
    <row r="35" spans="1:9" ht="30" customHeight="1">
      <c r="A35" s="16">
        <f t="shared" si="0"/>
        <v>32</v>
      </c>
      <c r="B35" s="17" t="s">
        <v>401</v>
      </c>
      <c r="C35" s="18" t="s">
        <v>418</v>
      </c>
      <c r="D35" s="18" t="s">
        <v>2744</v>
      </c>
      <c r="E35" s="18" t="s">
        <v>345</v>
      </c>
      <c r="F35" s="10" t="s">
        <v>443</v>
      </c>
      <c r="G35" s="53">
        <v>41774</v>
      </c>
      <c r="H35" s="60" t="s">
        <v>2544</v>
      </c>
      <c r="I35" s="9" t="s">
        <v>2039</v>
      </c>
    </row>
    <row r="36" spans="1:9" ht="30" customHeight="1">
      <c r="A36" s="16">
        <f t="shared" si="0"/>
        <v>33</v>
      </c>
      <c r="B36" s="17" t="s">
        <v>402</v>
      </c>
      <c r="C36" s="18" t="s">
        <v>419</v>
      </c>
      <c r="D36" s="18" t="s">
        <v>2745</v>
      </c>
      <c r="E36" s="18" t="s">
        <v>345</v>
      </c>
      <c r="F36" s="10" t="s">
        <v>349</v>
      </c>
      <c r="G36" s="53">
        <v>41774</v>
      </c>
      <c r="H36" s="60" t="s">
        <v>2546</v>
      </c>
      <c r="I36" s="9" t="s">
        <v>2040</v>
      </c>
    </row>
    <row r="37" spans="1:9" ht="30" customHeight="1">
      <c r="A37" s="16">
        <f t="shared" si="0"/>
        <v>34</v>
      </c>
      <c r="B37" s="17" t="s">
        <v>403</v>
      </c>
      <c r="C37" s="18" t="s">
        <v>421</v>
      </c>
      <c r="D37" s="18" t="s">
        <v>2746</v>
      </c>
      <c r="E37" s="18" t="s">
        <v>345</v>
      </c>
      <c r="F37" s="10" t="s">
        <v>349</v>
      </c>
      <c r="G37" s="53">
        <v>41774</v>
      </c>
      <c r="H37" s="60" t="s">
        <v>2546</v>
      </c>
      <c r="I37" s="9" t="s">
        <v>2041</v>
      </c>
    </row>
    <row r="38" spans="1:9" ht="30" customHeight="1">
      <c r="A38" s="16">
        <f t="shared" si="0"/>
        <v>35</v>
      </c>
      <c r="B38" s="17" t="s">
        <v>404</v>
      </c>
      <c r="C38" s="18" t="s">
        <v>422</v>
      </c>
      <c r="D38" s="18" t="s">
        <v>2747</v>
      </c>
      <c r="E38" s="18" t="s">
        <v>345</v>
      </c>
      <c r="F38" s="10" t="s">
        <v>349</v>
      </c>
      <c r="G38" s="53">
        <v>41774</v>
      </c>
      <c r="H38" s="60" t="s">
        <v>2546</v>
      </c>
      <c r="I38" s="9" t="s">
        <v>2042</v>
      </c>
    </row>
    <row r="39" spans="1:9" ht="30" customHeight="1">
      <c r="A39" s="16">
        <f t="shared" si="0"/>
        <v>36</v>
      </c>
      <c r="B39" s="17" t="s">
        <v>405</v>
      </c>
      <c r="C39" s="18" t="s">
        <v>423</v>
      </c>
      <c r="D39" s="18" t="s">
        <v>2748</v>
      </c>
      <c r="E39" s="18" t="s">
        <v>345</v>
      </c>
      <c r="F39" s="10" t="s">
        <v>349</v>
      </c>
      <c r="G39" s="53">
        <v>41774</v>
      </c>
      <c r="H39" s="60" t="s">
        <v>2546</v>
      </c>
      <c r="I39" s="9" t="s">
        <v>2043</v>
      </c>
    </row>
    <row r="40" spans="1:9" ht="30" customHeight="1">
      <c r="A40" s="16">
        <f t="shared" si="0"/>
        <v>37</v>
      </c>
      <c r="B40" s="17" t="s">
        <v>406</v>
      </c>
      <c r="C40" s="18" t="s">
        <v>424</v>
      </c>
      <c r="D40" s="18" t="s">
        <v>437</v>
      </c>
      <c r="E40" s="18" t="s">
        <v>345</v>
      </c>
      <c r="F40" s="10" t="s">
        <v>349</v>
      </c>
      <c r="G40" s="53">
        <v>41774</v>
      </c>
      <c r="H40" s="60" t="s">
        <v>2544</v>
      </c>
      <c r="I40" s="9" t="s">
        <v>2044</v>
      </c>
    </row>
    <row r="41" spans="1:9" ht="30" customHeight="1">
      <c r="A41" s="16">
        <f t="shared" si="0"/>
        <v>38</v>
      </c>
      <c r="B41" s="17" t="s">
        <v>407</v>
      </c>
      <c r="C41" s="18" t="s">
        <v>425</v>
      </c>
      <c r="D41" s="18" t="s">
        <v>438</v>
      </c>
      <c r="E41" s="18" t="s">
        <v>345</v>
      </c>
      <c r="F41" s="10" t="s">
        <v>390</v>
      </c>
      <c r="G41" s="53">
        <v>41774</v>
      </c>
      <c r="H41" s="60" t="s">
        <v>2546</v>
      </c>
      <c r="I41" s="9" t="s">
        <v>2045</v>
      </c>
    </row>
    <row r="42" spans="1:9" ht="30" customHeight="1">
      <c r="A42" s="16">
        <f t="shared" si="0"/>
        <v>39</v>
      </c>
      <c r="B42" s="17" t="s">
        <v>408</v>
      </c>
      <c r="C42" s="18" t="s">
        <v>426</v>
      </c>
      <c r="D42" s="18" t="s">
        <v>439</v>
      </c>
      <c r="E42" s="18" t="s">
        <v>345</v>
      </c>
      <c r="F42" s="10" t="s">
        <v>390</v>
      </c>
      <c r="G42" s="53">
        <v>41774</v>
      </c>
      <c r="H42" s="60" t="s">
        <v>2546</v>
      </c>
      <c r="I42" s="9" t="s">
        <v>2046</v>
      </c>
    </row>
    <row r="43" spans="1:9" ht="30" customHeight="1">
      <c r="A43" s="16">
        <f t="shared" si="0"/>
        <v>40</v>
      </c>
      <c r="B43" s="17" t="s">
        <v>409</v>
      </c>
      <c r="C43" s="18" t="s">
        <v>427</v>
      </c>
      <c r="D43" s="18" t="s">
        <v>440</v>
      </c>
      <c r="E43" s="18" t="s">
        <v>345</v>
      </c>
      <c r="F43" s="10" t="s">
        <v>444</v>
      </c>
      <c r="G43" s="53">
        <v>41774</v>
      </c>
      <c r="H43" s="60" t="s">
        <v>2546</v>
      </c>
      <c r="I43" s="9" t="s">
        <v>2047</v>
      </c>
    </row>
    <row r="44" spans="1:9" ht="30" customHeight="1">
      <c r="A44" s="16">
        <f t="shared" si="0"/>
        <v>41</v>
      </c>
      <c r="B44" s="17" t="s">
        <v>410</v>
      </c>
      <c r="C44" s="18" t="s">
        <v>428</v>
      </c>
      <c r="D44" s="18" t="s">
        <v>1793</v>
      </c>
      <c r="E44" s="18" t="s">
        <v>345</v>
      </c>
      <c r="F44" s="10" t="s">
        <v>390</v>
      </c>
      <c r="G44" s="53">
        <v>41774</v>
      </c>
      <c r="H44" s="60" t="s">
        <v>2544</v>
      </c>
      <c r="I44" s="9" t="s">
        <v>2048</v>
      </c>
    </row>
    <row r="45" spans="1:9" ht="30" customHeight="1">
      <c r="A45" s="16">
        <f t="shared" si="0"/>
        <v>42</v>
      </c>
      <c r="B45" s="17" t="s">
        <v>411</v>
      </c>
      <c r="C45" s="18" t="s">
        <v>429</v>
      </c>
      <c r="D45" s="18" t="s">
        <v>441</v>
      </c>
      <c r="E45" s="18" t="s">
        <v>345</v>
      </c>
      <c r="F45" s="10" t="s">
        <v>390</v>
      </c>
      <c r="G45" s="53">
        <v>41774</v>
      </c>
      <c r="H45" s="60" t="s">
        <v>2545</v>
      </c>
      <c r="I45" s="9" t="s">
        <v>2049</v>
      </c>
    </row>
    <row r="46" spans="1:9" ht="30" customHeight="1">
      <c r="A46" s="16">
        <f t="shared" si="0"/>
        <v>43</v>
      </c>
      <c r="B46" s="17" t="s">
        <v>412</v>
      </c>
      <c r="C46" s="18" t="s">
        <v>430</v>
      </c>
      <c r="D46" s="18" t="s">
        <v>1741</v>
      </c>
      <c r="E46" s="18" t="s">
        <v>345</v>
      </c>
      <c r="F46" s="10" t="s">
        <v>390</v>
      </c>
      <c r="G46" s="53">
        <v>41774</v>
      </c>
      <c r="H46" s="60" t="s">
        <v>2547</v>
      </c>
      <c r="I46" s="9" t="s">
        <v>2050</v>
      </c>
    </row>
    <row r="47" spans="1:9" ht="30" customHeight="1">
      <c r="A47" s="16">
        <f t="shared" si="0"/>
        <v>44</v>
      </c>
      <c r="B47" s="17" t="s">
        <v>413</v>
      </c>
      <c r="C47" s="18" t="s">
        <v>431</v>
      </c>
      <c r="D47" s="18" t="s">
        <v>1742</v>
      </c>
      <c r="E47" s="18" t="s">
        <v>345</v>
      </c>
      <c r="F47" s="10" t="s">
        <v>390</v>
      </c>
      <c r="G47" s="53">
        <v>41774</v>
      </c>
      <c r="H47" s="60" t="s">
        <v>2547</v>
      </c>
      <c r="I47" s="9" t="s">
        <v>2051</v>
      </c>
    </row>
    <row r="48" spans="1:9" ht="30" customHeight="1">
      <c r="A48" s="16">
        <f t="shared" si="0"/>
        <v>45</v>
      </c>
      <c r="B48" s="17" t="s">
        <v>414</v>
      </c>
      <c r="C48" s="18" t="s">
        <v>432</v>
      </c>
      <c r="D48" s="18" t="s">
        <v>442</v>
      </c>
      <c r="E48" s="18" t="s">
        <v>345</v>
      </c>
      <c r="F48" s="10" t="s">
        <v>390</v>
      </c>
      <c r="G48" s="53">
        <v>41774</v>
      </c>
      <c r="H48" s="60" t="s">
        <v>2547</v>
      </c>
      <c r="I48" s="9" t="s">
        <v>2052</v>
      </c>
    </row>
    <row r="49" spans="1:9" ht="30" customHeight="1">
      <c r="A49" s="16">
        <f t="shared" si="0"/>
        <v>46</v>
      </c>
      <c r="B49" s="17" t="s">
        <v>446</v>
      </c>
      <c r="C49" s="18" t="s">
        <v>447</v>
      </c>
      <c r="D49" s="18" t="s">
        <v>1743</v>
      </c>
      <c r="E49" s="18" t="s">
        <v>345</v>
      </c>
      <c r="F49" s="10" t="s">
        <v>341</v>
      </c>
      <c r="G49" s="53">
        <v>41781</v>
      </c>
      <c r="H49" s="60" t="s">
        <v>2553</v>
      </c>
      <c r="I49" s="9" t="s">
        <v>2053</v>
      </c>
    </row>
    <row r="50" spans="1:9" ht="30" customHeight="1">
      <c r="A50" s="16">
        <f t="shared" si="0"/>
        <v>47</v>
      </c>
      <c r="B50" s="17" t="s">
        <v>448</v>
      </c>
      <c r="C50" s="18" t="s">
        <v>451</v>
      </c>
      <c r="D50" s="18" t="s">
        <v>456</v>
      </c>
      <c r="E50" s="18" t="s">
        <v>345</v>
      </c>
      <c r="F50" s="10" t="s">
        <v>454</v>
      </c>
      <c r="G50" s="53">
        <v>41781</v>
      </c>
      <c r="H50" s="60" t="s">
        <v>2550</v>
      </c>
      <c r="I50" s="9" t="s">
        <v>2054</v>
      </c>
    </row>
    <row r="51" spans="1:9" ht="30" customHeight="1">
      <c r="A51" s="16">
        <f t="shared" si="0"/>
        <v>48</v>
      </c>
      <c r="B51" s="17" t="s">
        <v>449</v>
      </c>
      <c r="C51" s="18" t="s">
        <v>452</v>
      </c>
      <c r="D51" s="18" t="s">
        <v>1744</v>
      </c>
      <c r="E51" s="18" t="s">
        <v>345</v>
      </c>
      <c r="F51" s="10" t="s">
        <v>454</v>
      </c>
      <c r="G51" s="53">
        <v>41781</v>
      </c>
      <c r="H51" s="60" t="s">
        <v>2549</v>
      </c>
      <c r="I51" s="9" t="s">
        <v>2055</v>
      </c>
    </row>
    <row r="52" spans="1:9" ht="30" customHeight="1">
      <c r="A52" s="16">
        <f t="shared" si="0"/>
        <v>49</v>
      </c>
      <c r="B52" s="17" t="s">
        <v>450</v>
      </c>
      <c r="C52" s="18" t="s">
        <v>453</v>
      </c>
      <c r="D52" s="18" t="s">
        <v>1745</v>
      </c>
      <c r="E52" s="18" t="s">
        <v>345</v>
      </c>
      <c r="F52" s="10" t="s">
        <v>455</v>
      </c>
      <c r="G52" s="53">
        <v>41781</v>
      </c>
      <c r="H52" s="60" t="s">
        <v>2550</v>
      </c>
      <c r="I52" s="9" t="s">
        <v>2056</v>
      </c>
    </row>
    <row r="53" spans="1:9" ht="62">
      <c r="A53" s="16">
        <f t="shared" si="0"/>
        <v>50</v>
      </c>
      <c r="B53" s="17" t="s">
        <v>433</v>
      </c>
      <c r="C53" s="18" t="s">
        <v>435</v>
      </c>
      <c r="D53" s="18" t="s">
        <v>1746</v>
      </c>
      <c r="E53" s="18" t="s">
        <v>415</v>
      </c>
      <c r="F53" s="10" t="s">
        <v>445</v>
      </c>
      <c r="G53" s="53">
        <v>41967</v>
      </c>
      <c r="H53" s="60" t="s">
        <v>2542</v>
      </c>
      <c r="I53" s="9" t="s">
        <v>2057</v>
      </c>
    </row>
    <row r="54" spans="1:9" ht="108.5">
      <c r="A54" s="16">
        <f t="shared" si="0"/>
        <v>51</v>
      </c>
      <c r="B54" s="17" t="s">
        <v>434</v>
      </c>
      <c r="C54" s="18" t="s">
        <v>436</v>
      </c>
      <c r="D54" s="18" t="s">
        <v>2711</v>
      </c>
      <c r="E54" s="18" t="s">
        <v>415</v>
      </c>
      <c r="F54" s="10" t="s">
        <v>506</v>
      </c>
      <c r="G54" s="53">
        <v>41967</v>
      </c>
      <c r="H54" s="60" t="s">
        <v>2554</v>
      </c>
      <c r="I54" s="9" t="s">
        <v>2058</v>
      </c>
    </row>
    <row r="55" spans="1:9" ht="30" customHeight="1">
      <c r="A55" s="16">
        <f t="shared" si="0"/>
        <v>52</v>
      </c>
      <c r="B55" s="17" t="s">
        <v>474</v>
      </c>
      <c r="C55" s="18" t="s">
        <v>383</v>
      </c>
      <c r="D55" s="18" t="s">
        <v>1747</v>
      </c>
      <c r="E55" s="18" t="s">
        <v>345</v>
      </c>
      <c r="F55" s="18" t="s">
        <v>341</v>
      </c>
      <c r="G55" s="53">
        <v>41816</v>
      </c>
      <c r="H55" s="60" t="s">
        <v>2550</v>
      </c>
      <c r="I55" s="9" t="s">
        <v>2059</v>
      </c>
    </row>
    <row r="56" spans="1:9" ht="46.5">
      <c r="A56" s="16">
        <f t="shared" si="0"/>
        <v>53</v>
      </c>
      <c r="B56" s="17" t="s">
        <v>475</v>
      </c>
      <c r="C56" s="18" t="s">
        <v>490</v>
      </c>
      <c r="D56" s="18" t="s">
        <v>1748</v>
      </c>
      <c r="E56" s="18" t="s">
        <v>345</v>
      </c>
      <c r="F56" s="18" t="s">
        <v>341</v>
      </c>
      <c r="G56" s="53">
        <v>41816</v>
      </c>
      <c r="H56" s="60" t="s">
        <v>2555</v>
      </c>
      <c r="I56" s="9" t="s">
        <v>2060</v>
      </c>
    </row>
    <row r="57" spans="1:9" ht="30" customHeight="1">
      <c r="A57" s="16">
        <f t="shared" si="0"/>
        <v>54</v>
      </c>
      <c r="B57" s="17" t="s">
        <v>476</v>
      </c>
      <c r="C57" s="18" t="s">
        <v>491</v>
      </c>
      <c r="D57" s="18" t="s">
        <v>2793</v>
      </c>
      <c r="E57" s="18" t="s">
        <v>504</v>
      </c>
      <c r="F57" s="10" t="s">
        <v>505</v>
      </c>
      <c r="G57" s="53">
        <v>41816</v>
      </c>
      <c r="H57" s="60" t="s">
        <v>2554</v>
      </c>
      <c r="I57" s="9" t="s">
        <v>2061</v>
      </c>
    </row>
    <row r="58" spans="1:9" ht="30" customHeight="1">
      <c r="A58" s="16">
        <f t="shared" si="0"/>
        <v>55</v>
      </c>
      <c r="B58" s="17" t="s">
        <v>477</v>
      </c>
      <c r="C58" s="18" t="s">
        <v>492</v>
      </c>
      <c r="D58" s="18" t="s">
        <v>845</v>
      </c>
      <c r="E58" s="18" t="s">
        <v>345</v>
      </c>
      <c r="F58" s="18" t="s">
        <v>341</v>
      </c>
      <c r="G58" s="53">
        <v>41816</v>
      </c>
      <c r="H58" s="60" t="s">
        <v>2555</v>
      </c>
      <c r="I58" s="9" t="s">
        <v>2062</v>
      </c>
    </row>
    <row r="59" spans="1:9" ht="30" customHeight="1">
      <c r="A59" s="16">
        <f t="shared" si="0"/>
        <v>56</v>
      </c>
      <c r="B59" s="17" t="s">
        <v>478</v>
      </c>
      <c r="C59" s="18" t="s">
        <v>508</v>
      </c>
      <c r="D59" s="18" t="s">
        <v>1794</v>
      </c>
      <c r="E59" s="18" t="s">
        <v>345</v>
      </c>
      <c r="F59" s="10" t="s">
        <v>507</v>
      </c>
      <c r="G59" s="53">
        <v>41816</v>
      </c>
      <c r="H59" s="60" t="s">
        <v>2550</v>
      </c>
      <c r="I59" s="9" t="s">
        <v>2063</v>
      </c>
    </row>
    <row r="60" spans="1:9" ht="30" customHeight="1">
      <c r="A60" s="16">
        <f t="shared" si="0"/>
        <v>57</v>
      </c>
      <c r="B60" s="17" t="s">
        <v>479</v>
      </c>
      <c r="C60" s="18" t="s">
        <v>493</v>
      </c>
      <c r="D60" s="18" t="s">
        <v>2717</v>
      </c>
      <c r="E60" s="18" t="s">
        <v>345</v>
      </c>
      <c r="F60" s="10" t="s">
        <v>349</v>
      </c>
      <c r="G60" s="53">
        <v>41816</v>
      </c>
      <c r="H60" s="60" t="s">
        <v>2542</v>
      </c>
      <c r="I60" s="9" t="s">
        <v>2064</v>
      </c>
    </row>
    <row r="61" spans="1:9" ht="31">
      <c r="A61" s="16">
        <f t="shared" si="0"/>
        <v>58</v>
      </c>
      <c r="B61" s="17" t="s">
        <v>480</v>
      </c>
      <c r="C61" s="18" t="s">
        <v>494</v>
      </c>
      <c r="D61" s="18" t="s">
        <v>509</v>
      </c>
      <c r="E61" s="18" t="s">
        <v>510</v>
      </c>
      <c r="F61" s="10" t="s">
        <v>511</v>
      </c>
      <c r="G61" s="53">
        <v>41816</v>
      </c>
      <c r="H61" s="60" t="s">
        <v>2556</v>
      </c>
      <c r="I61" s="9" t="s">
        <v>2065</v>
      </c>
    </row>
    <row r="62" spans="1:9" ht="46.5">
      <c r="A62" s="16">
        <f t="shared" si="0"/>
        <v>59</v>
      </c>
      <c r="B62" s="17" t="s">
        <v>481</v>
      </c>
      <c r="C62" s="18" t="s">
        <v>495</v>
      </c>
      <c r="D62" s="18" t="s">
        <v>2676</v>
      </c>
      <c r="E62" s="18" t="s">
        <v>345</v>
      </c>
      <c r="F62" s="10" t="s">
        <v>512</v>
      </c>
      <c r="G62" s="53">
        <v>41816</v>
      </c>
      <c r="H62" s="60" t="s">
        <v>2547</v>
      </c>
      <c r="I62" s="9" t="s">
        <v>2066</v>
      </c>
    </row>
    <row r="63" spans="1:9" ht="30" customHeight="1">
      <c r="A63" s="16">
        <f t="shared" si="0"/>
        <v>60</v>
      </c>
      <c r="B63" s="17" t="s">
        <v>482</v>
      </c>
      <c r="C63" s="18" t="s">
        <v>496</v>
      </c>
      <c r="D63" s="18" t="s">
        <v>513</v>
      </c>
      <c r="E63" s="18" t="s">
        <v>345</v>
      </c>
      <c r="F63" s="10" t="s">
        <v>390</v>
      </c>
      <c r="G63" s="53">
        <v>41816</v>
      </c>
      <c r="H63" s="60" t="s">
        <v>2546</v>
      </c>
      <c r="I63" s="9" t="s">
        <v>2067</v>
      </c>
    </row>
    <row r="64" spans="1:9" ht="30" customHeight="1">
      <c r="A64" s="16">
        <f t="shared" si="0"/>
        <v>61</v>
      </c>
      <c r="B64" s="17" t="s">
        <v>483</v>
      </c>
      <c r="C64" s="18" t="s">
        <v>497</v>
      </c>
      <c r="D64" s="18" t="s">
        <v>514</v>
      </c>
      <c r="E64" s="18" t="s">
        <v>345</v>
      </c>
      <c r="F64" s="10" t="s">
        <v>390</v>
      </c>
      <c r="G64" s="53">
        <v>41816</v>
      </c>
      <c r="H64" s="60" t="s">
        <v>2552</v>
      </c>
      <c r="I64" s="9" t="s">
        <v>2068</v>
      </c>
    </row>
    <row r="65" spans="1:9" ht="30" customHeight="1">
      <c r="A65" s="16">
        <f t="shared" si="0"/>
        <v>62</v>
      </c>
      <c r="B65" s="17" t="s">
        <v>484</v>
      </c>
      <c r="C65" s="18" t="s">
        <v>498</v>
      </c>
      <c r="D65" s="18" t="s">
        <v>516</v>
      </c>
      <c r="E65" s="18" t="s">
        <v>345</v>
      </c>
      <c r="F65" s="10" t="s">
        <v>444</v>
      </c>
      <c r="G65" s="53">
        <v>41816</v>
      </c>
      <c r="H65" s="60" t="s">
        <v>2546</v>
      </c>
      <c r="I65" s="9" t="s">
        <v>2069</v>
      </c>
    </row>
    <row r="66" spans="1:9" ht="46.5">
      <c r="A66" s="16">
        <f t="shared" si="0"/>
        <v>63</v>
      </c>
      <c r="B66" s="17" t="s">
        <v>485</v>
      </c>
      <c r="C66" s="18" t="s">
        <v>499</v>
      </c>
      <c r="D66" s="18" t="s">
        <v>1795</v>
      </c>
      <c r="E66" s="18" t="s">
        <v>345</v>
      </c>
      <c r="F66" s="10" t="s">
        <v>390</v>
      </c>
      <c r="G66" s="53">
        <v>41816</v>
      </c>
      <c r="H66" s="60" t="s">
        <v>2546</v>
      </c>
      <c r="I66" s="9" t="s">
        <v>2070</v>
      </c>
    </row>
    <row r="67" spans="1:9" ht="30" customHeight="1">
      <c r="A67" s="16">
        <f t="shared" si="0"/>
        <v>64</v>
      </c>
      <c r="B67" s="17" t="s">
        <v>486</v>
      </c>
      <c r="C67" s="18" t="s">
        <v>500</v>
      </c>
      <c r="D67" s="18" t="s">
        <v>515</v>
      </c>
      <c r="E67" s="18" t="s">
        <v>345</v>
      </c>
      <c r="F67" s="10" t="s">
        <v>390</v>
      </c>
      <c r="G67" s="53">
        <v>41816</v>
      </c>
      <c r="H67" s="60" t="s">
        <v>2546</v>
      </c>
      <c r="I67" s="9" t="s">
        <v>2071</v>
      </c>
    </row>
    <row r="68" spans="1:9" ht="30" customHeight="1">
      <c r="A68" s="16">
        <f t="shared" si="0"/>
        <v>65</v>
      </c>
      <c r="B68" s="17" t="s">
        <v>487</v>
      </c>
      <c r="C68" s="18" t="s">
        <v>501</v>
      </c>
      <c r="D68" s="18" t="s">
        <v>1749</v>
      </c>
      <c r="E68" s="18" t="s">
        <v>345</v>
      </c>
      <c r="F68" s="10" t="s">
        <v>390</v>
      </c>
      <c r="G68" s="53">
        <v>41816</v>
      </c>
      <c r="H68" s="60" t="s">
        <v>2544</v>
      </c>
      <c r="I68" s="9" t="s">
        <v>2072</v>
      </c>
    </row>
    <row r="69" spans="1:9" ht="46.5">
      <c r="A69" s="16">
        <f t="shared" ref="A69:A132" si="1">IF(AND(NOT(ISERR(FIND($K$4,D69))),NOT(ISERR(FIND($K$5,D69))),NOT(ISERR(FIND($K$6,D69))),NOT(ISERR(FIND($K$7,D69))) ),A68+1,A68)</f>
        <v>66</v>
      </c>
      <c r="B69" s="17" t="s">
        <v>488</v>
      </c>
      <c r="C69" s="18" t="s">
        <v>502</v>
      </c>
      <c r="D69" s="18" t="s">
        <v>517</v>
      </c>
      <c r="E69" s="18" t="s">
        <v>345</v>
      </c>
      <c r="F69" s="10" t="s">
        <v>390</v>
      </c>
      <c r="G69" s="53">
        <v>41816</v>
      </c>
      <c r="H69" s="60" t="s">
        <v>2546</v>
      </c>
      <c r="I69" s="9" t="s">
        <v>2073</v>
      </c>
    </row>
    <row r="70" spans="1:9" ht="46.5">
      <c r="A70" s="16">
        <f t="shared" si="1"/>
        <v>67</v>
      </c>
      <c r="B70" s="17" t="s">
        <v>489</v>
      </c>
      <c r="C70" s="18" t="s">
        <v>503</v>
      </c>
      <c r="D70" s="18" t="s">
        <v>1700</v>
      </c>
      <c r="E70" s="18" t="s">
        <v>345</v>
      </c>
      <c r="F70" s="10" t="s">
        <v>390</v>
      </c>
      <c r="G70" s="53">
        <v>41816</v>
      </c>
      <c r="H70" s="60" t="s">
        <v>2544</v>
      </c>
      <c r="I70" s="9" t="s">
        <v>2074</v>
      </c>
    </row>
    <row r="71" spans="1:9" ht="30" customHeight="1">
      <c r="A71" s="16">
        <f t="shared" si="1"/>
        <v>68</v>
      </c>
      <c r="B71" s="18" t="s">
        <v>521</v>
      </c>
      <c r="C71" s="18" t="s">
        <v>527</v>
      </c>
      <c r="D71" s="18" t="s">
        <v>1796</v>
      </c>
      <c r="E71" s="18" t="s">
        <v>345</v>
      </c>
      <c r="F71" s="10" t="s">
        <v>341</v>
      </c>
      <c r="G71" s="53">
        <v>41843</v>
      </c>
      <c r="H71" s="60" t="s">
        <v>2549</v>
      </c>
      <c r="I71" s="9" t="s">
        <v>2075</v>
      </c>
    </row>
    <row r="72" spans="1:9" ht="30" customHeight="1">
      <c r="A72" s="16">
        <f t="shared" si="1"/>
        <v>69</v>
      </c>
      <c r="B72" s="18" t="s">
        <v>522</v>
      </c>
      <c r="C72" s="18" t="s">
        <v>528</v>
      </c>
      <c r="D72" s="18" t="s">
        <v>1797</v>
      </c>
      <c r="E72" s="18" t="s">
        <v>345</v>
      </c>
      <c r="F72" s="10" t="s">
        <v>341</v>
      </c>
      <c r="G72" s="53">
        <v>41843</v>
      </c>
      <c r="H72" s="60" t="s">
        <v>2552</v>
      </c>
      <c r="I72" s="9" t="s">
        <v>2076</v>
      </c>
    </row>
    <row r="73" spans="1:9" ht="30" customHeight="1">
      <c r="A73" s="16">
        <f t="shared" si="1"/>
        <v>70</v>
      </c>
      <c r="B73" s="17" t="s">
        <v>518</v>
      </c>
      <c r="C73" s="18" t="s">
        <v>519</v>
      </c>
      <c r="D73" s="18" t="s">
        <v>1750</v>
      </c>
      <c r="E73" s="18" t="s">
        <v>345</v>
      </c>
      <c r="F73" s="10" t="s">
        <v>520</v>
      </c>
      <c r="G73" s="53">
        <v>41816</v>
      </c>
      <c r="H73" s="60" t="s">
        <v>2548</v>
      </c>
      <c r="I73" s="9" t="s">
        <v>2077</v>
      </c>
    </row>
    <row r="74" spans="1:9" ht="30" customHeight="1">
      <c r="A74" s="16">
        <f t="shared" si="1"/>
        <v>71</v>
      </c>
      <c r="B74" s="17" t="s">
        <v>523</v>
      </c>
      <c r="C74" s="18" t="s">
        <v>529</v>
      </c>
      <c r="D74" s="18" t="s">
        <v>534</v>
      </c>
      <c r="E74" s="18" t="s">
        <v>533</v>
      </c>
      <c r="F74" s="10" t="s">
        <v>444</v>
      </c>
      <c r="G74" s="53">
        <v>41843</v>
      </c>
      <c r="H74" s="60" t="s">
        <v>2557</v>
      </c>
      <c r="I74" s="9" t="s">
        <v>2078</v>
      </c>
    </row>
    <row r="75" spans="1:9" ht="30" customHeight="1">
      <c r="A75" s="16">
        <f t="shared" si="1"/>
        <v>72</v>
      </c>
      <c r="B75" s="17" t="s">
        <v>524</v>
      </c>
      <c r="C75" s="18" t="s">
        <v>530</v>
      </c>
      <c r="D75" s="18" t="s">
        <v>535</v>
      </c>
      <c r="E75" s="18" t="s">
        <v>533</v>
      </c>
      <c r="F75" s="10" t="s">
        <v>455</v>
      </c>
      <c r="G75" s="53">
        <v>41843</v>
      </c>
      <c r="H75" s="60" t="s">
        <v>2558</v>
      </c>
      <c r="I75" s="9" t="s">
        <v>2079</v>
      </c>
    </row>
    <row r="76" spans="1:9" ht="30" customHeight="1">
      <c r="A76" s="16">
        <f t="shared" si="1"/>
        <v>73</v>
      </c>
      <c r="B76" s="17" t="s">
        <v>525</v>
      </c>
      <c r="C76" s="18" t="s">
        <v>531</v>
      </c>
      <c r="D76" s="18" t="s">
        <v>2677</v>
      </c>
      <c r="E76" s="18" t="s">
        <v>345</v>
      </c>
      <c r="F76" s="10" t="s">
        <v>537</v>
      </c>
      <c r="G76" s="53">
        <v>41843</v>
      </c>
      <c r="H76" s="60" t="s">
        <v>2542</v>
      </c>
      <c r="I76" s="9" t="s">
        <v>2080</v>
      </c>
    </row>
    <row r="77" spans="1:9" ht="30" customHeight="1">
      <c r="A77" s="16">
        <f t="shared" si="1"/>
        <v>74</v>
      </c>
      <c r="B77" s="17" t="s">
        <v>526</v>
      </c>
      <c r="C77" s="18" t="s">
        <v>532</v>
      </c>
      <c r="D77" s="18" t="s">
        <v>536</v>
      </c>
      <c r="E77" s="18" t="s">
        <v>504</v>
      </c>
      <c r="F77" s="10" t="s">
        <v>538</v>
      </c>
      <c r="G77" s="53">
        <v>41843</v>
      </c>
      <c r="H77" s="60" t="s">
        <v>2554</v>
      </c>
      <c r="I77" s="9" t="s">
        <v>2081</v>
      </c>
    </row>
    <row r="78" spans="1:9" ht="46.5">
      <c r="A78" s="16">
        <f t="shared" si="1"/>
        <v>75</v>
      </c>
      <c r="B78" s="18" t="s">
        <v>539</v>
      </c>
      <c r="C78" s="23" t="s">
        <v>519</v>
      </c>
      <c r="D78" s="18" t="s">
        <v>1751</v>
      </c>
      <c r="E78" s="23" t="s">
        <v>1671</v>
      </c>
      <c r="F78" s="10" t="s">
        <v>543</v>
      </c>
      <c r="G78" s="53">
        <v>41906</v>
      </c>
      <c r="H78" s="60" t="s">
        <v>2559</v>
      </c>
      <c r="I78" s="9" t="s">
        <v>2082</v>
      </c>
    </row>
    <row r="79" spans="1:9" ht="62">
      <c r="A79" s="16">
        <f t="shared" si="1"/>
        <v>76</v>
      </c>
      <c r="B79" s="18" t="s">
        <v>540</v>
      </c>
      <c r="C79" s="24" t="s">
        <v>541</v>
      </c>
      <c r="D79" s="18" t="s">
        <v>1752</v>
      </c>
      <c r="E79" s="25" t="s">
        <v>345</v>
      </c>
      <c r="F79" s="10" t="s">
        <v>390</v>
      </c>
      <c r="G79" s="53">
        <v>41906</v>
      </c>
      <c r="H79" s="60" t="s">
        <v>2550</v>
      </c>
      <c r="I79" s="9" t="s">
        <v>2083</v>
      </c>
    </row>
    <row r="80" spans="1:9" ht="30.9" customHeight="1">
      <c r="A80" s="16">
        <f t="shared" si="1"/>
        <v>77</v>
      </c>
      <c r="B80" s="18" t="s">
        <v>1087</v>
      </c>
      <c r="C80" s="24" t="s">
        <v>1088</v>
      </c>
      <c r="D80" s="12" t="s">
        <v>1149</v>
      </c>
      <c r="E80" s="25" t="s">
        <v>345</v>
      </c>
      <c r="F80" s="10" t="s">
        <v>354</v>
      </c>
      <c r="G80" s="53">
        <v>42908</v>
      </c>
      <c r="H80" s="60" t="s">
        <v>2560</v>
      </c>
      <c r="I80" s="9" t="s">
        <v>2084</v>
      </c>
    </row>
    <row r="81" spans="1:9" ht="30.9" customHeight="1">
      <c r="A81" s="16">
        <f t="shared" si="1"/>
        <v>78</v>
      </c>
      <c r="B81" s="18" t="s">
        <v>544</v>
      </c>
      <c r="C81" s="24" t="s">
        <v>555</v>
      </c>
      <c r="D81" s="18" t="s">
        <v>2749</v>
      </c>
      <c r="E81" s="18" t="s">
        <v>504</v>
      </c>
      <c r="F81" s="10" t="s">
        <v>559</v>
      </c>
      <c r="G81" s="53">
        <v>41967</v>
      </c>
      <c r="H81" s="60" t="s">
        <v>2561</v>
      </c>
      <c r="I81" s="9" t="s">
        <v>2085</v>
      </c>
    </row>
    <row r="82" spans="1:9" ht="30.9" customHeight="1">
      <c r="A82" s="16">
        <f t="shared" si="1"/>
        <v>79</v>
      </c>
      <c r="B82" s="18" t="s">
        <v>545</v>
      </c>
      <c r="C82" s="24" t="s">
        <v>556</v>
      </c>
      <c r="D82" s="18" t="s">
        <v>1753</v>
      </c>
      <c r="E82" s="18" t="s">
        <v>560</v>
      </c>
      <c r="F82" s="10" t="s">
        <v>561</v>
      </c>
      <c r="G82" s="53">
        <v>41967</v>
      </c>
      <c r="H82" s="60" t="s">
        <v>2547</v>
      </c>
      <c r="I82" s="9" t="s">
        <v>2086</v>
      </c>
    </row>
    <row r="83" spans="1:9" ht="30.9" customHeight="1">
      <c r="A83" s="16">
        <f t="shared" si="1"/>
        <v>80</v>
      </c>
      <c r="B83" s="18" t="s">
        <v>546</v>
      </c>
      <c r="C83" s="24" t="s">
        <v>554</v>
      </c>
      <c r="D83" s="18" t="s">
        <v>1754</v>
      </c>
      <c r="E83" s="25" t="s">
        <v>345</v>
      </c>
      <c r="F83" s="10" t="s">
        <v>520</v>
      </c>
      <c r="G83" s="53">
        <v>41967</v>
      </c>
      <c r="H83" s="60" t="s">
        <v>2550</v>
      </c>
      <c r="I83" s="9" t="s">
        <v>2087</v>
      </c>
    </row>
    <row r="84" spans="1:9" ht="30.9" customHeight="1">
      <c r="A84" s="16">
        <f t="shared" si="1"/>
        <v>81</v>
      </c>
      <c r="B84" s="18" t="s">
        <v>547</v>
      </c>
      <c r="C84" s="24" t="s">
        <v>553</v>
      </c>
      <c r="D84" s="18" t="s">
        <v>2750</v>
      </c>
      <c r="E84" s="25" t="s">
        <v>345</v>
      </c>
      <c r="F84" s="10" t="s">
        <v>349</v>
      </c>
      <c r="G84" s="53">
        <v>41967</v>
      </c>
      <c r="H84" s="60" t="s">
        <v>2562</v>
      </c>
      <c r="I84" s="9" t="s">
        <v>2088</v>
      </c>
    </row>
    <row r="85" spans="1:9" ht="30.9" customHeight="1">
      <c r="A85" s="16">
        <f t="shared" si="1"/>
        <v>82</v>
      </c>
      <c r="B85" s="18" t="s">
        <v>548</v>
      </c>
      <c r="C85" s="24" t="s">
        <v>551</v>
      </c>
      <c r="D85" s="18" t="s">
        <v>558</v>
      </c>
      <c r="E85" s="25" t="s">
        <v>636</v>
      </c>
      <c r="F85" s="10" t="s">
        <v>444</v>
      </c>
      <c r="G85" s="53">
        <v>41967</v>
      </c>
      <c r="H85" s="60" t="s">
        <v>2563</v>
      </c>
      <c r="I85" s="9" t="s">
        <v>2089</v>
      </c>
    </row>
    <row r="86" spans="1:9" ht="30.9" customHeight="1">
      <c r="A86" s="16">
        <f t="shared" si="1"/>
        <v>83</v>
      </c>
      <c r="B86" s="18" t="s">
        <v>549</v>
      </c>
      <c r="C86" s="24" t="s">
        <v>552</v>
      </c>
      <c r="D86" s="18" t="s">
        <v>1755</v>
      </c>
      <c r="E86" s="25" t="s">
        <v>345</v>
      </c>
      <c r="F86" s="10" t="s">
        <v>562</v>
      </c>
      <c r="G86" s="53">
        <v>41967</v>
      </c>
      <c r="H86" s="60" t="s">
        <v>2550</v>
      </c>
      <c r="I86" s="9" t="s">
        <v>2090</v>
      </c>
    </row>
    <row r="87" spans="1:9" ht="45.75" customHeight="1">
      <c r="A87" s="16">
        <f t="shared" si="1"/>
        <v>84</v>
      </c>
      <c r="B87" s="18" t="s">
        <v>550</v>
      </c>
      <c r="C87" s="24" t="s">
        <v>557</v>
      </c>
      <c r="D87" s="18" t="s">
        <v>1756</v>
      </c>
      <c r="E87" s="25" t="s">
        <v>345</v>
      </c>
      <c r="F87" s="10" t="s">
        <v>563</v>
      </c>
      <c r="G87" s="53">
        <v>41967</v>
      </c>
      <c r="H87" s="60" t="s">
        <v>2548</v>
      </c>
      <c r="I87" s="9" t="s">
        <v>2091</v>
      </c>
    </row>
    <row r="88" spans="1:9" ht="30.9" customHeight="1">
      <c r="A88" s="16">
        <f t="shared" si="1"/>
        <v>85</v>
      </c>
      <c r="B88" s="12" t="s">
        <v>564</v>
      </c>
      <c r="C88" s="24" t="s">
        <v>568</v>
      </c>
      <c r="D88" s="18" t="s">
        <v>1798</v>
      </c>
      <c r="E88" s="25" t="s">
        <v>574</v>
      </c>
      <c r="F88" s="10" t="s">
        <v>573</v>
      </c>
      <c r="G88" s="53">
        <v>41991</v>
      </c>
      <c r="H88" s="60" t="s">
        <v>2548</v>
      </c>
      <c r="I88" s="9" t="s">
        <v>2092</v>
      </c>
    </row>
    <row r="89" spans="1:9" ht="30.9" customHeight="1">
      <c r="A89" s="16">
        <f t="shared" si="1"/>
        <v>86</v>
      </c>
      <c r="B89" s="17" t="s">
        <v>565</v>
      </c>
      <c r="C89" s="24" t="s">
        <v>569</v>
      </c>
      <c r="D89" s="18" t="s">
        <v>1757</v>
      </c>
      <c r="E89" s="25" t="s">
        <v>1040</v>
      </c>
      <c r="F89" s="10" t="s">
        <v>575</v>
      </c>
      <c r="G89" s="53">
        <v>41991</v>
      </c>
      <c r="H89" s="60" t="s">
        <v>2542</v>
      </c>
      <c r="I89" s="9" t="s">
        <v>2093</v>
      </c>
    </row>
    <row r="90" spans="1:9" ht="30.9" customHeight="1">
      <c r="A90" s="16">
        <f t="shared" si="1"/>
        <v>87</v>
      </c>
      <c r="B90" s="17" t="s">
        <v>566</v>
      </c>
      <c r="C90" s="24" t="s">
        <v>570</v>
      </c>
      <c r="D90" s="18" t="s">
        <v>572</v>
      </c>
      <c r="E90" s="25" t="s">
        <v>345</v>
      </c>
      <c r="F90" s="10" t="s">
        <v>576</v>
      </c>
      <c r="G90" s="53">
        <v>41991</v>
      </c>
      <c r="H90" s="60" t="s">
        <v>2547</v>
      </c>
      <c r="I90" s="9" t="s">
        <v>2094</v>
      </c>
    </row>
    <row r="91" spans="1:9" ht="46.5">
      <c r="A91" s="16">
        <f t="shared" si="1"/>
        <v>88</v>
      </c>
      <c r="B91" s="17" t="s">
        <v>567</v>
      </c>
      <c r="C91" s="24" t="s">
        <v>571</v>
      </c>
      <c r="D91" s="18" t="s">
        <v>2678</v>
      </c>
      <c r="E91" s="25" t="s">
        <v>345</v>
      </c>
      <c r="F91" s="25" t="s">
        <v>520</v>
      </c>
      <c r="G91" s="53">
        <v>41991</v>
      </c>
      <c r="H91" s="60" t="s">
        <v>2564</v>
      </c>
      <c r="I91" s="9" t="s">
        <v>2095</v>
      </c>
    </row>
    <row r="92" spans="1:9" ht="30.9" customHeight="1">
      <c r="A92" s="16">
        <f t="shared" si="1"/>
        <v>89</v>
      </c>
      <c r="B92" s="17" t="s">
        <v>579</v>
      </c>
      <c r="C92" s="24" t="s">
        <v>597</v>
      </c>
      <c r="D92" s="18" t="s">
        <v>602</v>
      </c>
      <c r="E92" s="25" t="s">
        <v>345</v>
      </c>
      <c r="F92" s="25" t="s">
        <v>444</v>
      </c>
      <c r="G92" s="53">
        <v>42061</v>
      </c>
      <c r="H92" s="60" t="s">
        <v>2544</v>
      </c>
      <c r="I92" s="9" t="s">
        <v>2096</v>
      </c>
    </row>
    <row r="93" spans="1:9" ht="30.9" customHeight="1">
      <c r="A93" s="16">
        <f t="shared" si="1"/>
        <v>90</v>
      </c>
      <c r="B93" s="17" t="s">
        <v>580</v>
      </c>
      <c r="C93" s="24" t="s">
        <v>598</v>
      </c>
      <c r="D93" s="18" t="s">
        <v>2679</v>
      </c>
      <c r="E93" s="25" t="s">
        <v>345</v>
      </c>
      <c r="F93" s="10" t="s">
        <v>599</v>
      </c>
      <c r="G93" s="53">
        <v>42061</v>
      </c>
      <c r="H93" s="60" t="s">
        <v>2549</v>
      </c>
      <c r="I93" s="9" t="s">
        <v>2097</v>
      </c>
    </row>
    <row r="94" spans="1:9" ht="30.9" customHeight="1">
      <c r="A94" s="16">
        <f t="shared" si="1"/>
        <v>91</v>
      </c>
      <c r="B94" s="17" t="s">
        <v>581</v>
      </c>
      <c r="C94" s="24" t="s">
        <v>600</v>
      </c>
      <c r="D94" s="18" t="s">
        <v>603</v>
      </c>
      <c r="E94" s="25" t="s">
        <v>345</v>
      </c>
      <c r="F94" s="10" t="s">
        <v>601</v>
      </c>
      <c r="G94" s="53">
        <v>42061</v>
      </c>
      <c r="H94" s="60" t="s">
        <v>2545</v>
      </c>
      <c r="I94" s="9" t="s">
        <v>2098</v>
      </c>
    </row>
    <row r="95" spans="1:9" ht="30.9" customHeight="1">
      <c r="A95" s="16">
        <f t="shared" si="1"/>
        <v>92</v>
      </c>
      <c r="B95" s="17" t="s">
        <v>577</v>
      </c>
      <c r="C95" s="24" t="s">
        <v>578</v>
      </c>
      <c r="D95" s="18" t="s">
        <v>604</v>
      </c>
      <c r="E95" s="25" t="s">
        <v>345</v>
      </c>
      <c r="F95" s="10" t="s">
        <v>349</v>
      </c>
      <c r="G95" s="53">
        <v>42061</v>
      </c>
      <c r="H95" s="60" t="s">
        <v>2565</v>
      </c>
      <c r="I95" s="9" t="s">
        <v>2099</v>
      </c>
    </row>
    <row r="96" spans="1:9" ht="30.9" customHeight="1">
      <c r="A96" s="16">
        <f t="shared" si="1"/>
        <v>93</v>
      </c>
      <c r="B96" s="17" t="s">
        <v>582</v>
      </c>
      <c r="C96" s="24" t="s">
        <v>605</v>
      </c>
      <c r="D96" s="18" t="s">
        <v>1812</v>
      </c>
      <c r="E96" s="25" t="s">
        <v>606</v>
      </c>
      <c r="F96" s="10" t="s">
        <v>346</v>
      </c>
      <c r="G96" s="53">
        <v>42061</v>
      </c>
      <c r="H96" s="60" t="s">
        <v>2566</v>
      </c>
      <c r="I96" s="9" t="s">
        <v>2100</v>
      </c>
    </row>
    <row r="97" spans="1:9" ht="30.9" customHeight="1">
      <c r="A97" s="16">
        <f t="shared" si="1"/>
        <v>94</v>
      </c>
      <c r="B97" s="17" t="s">
        <v>583</v>
      </c>
      <c r="C97" s="24" t="s">
        <v>570</v>
      </c>
      <c r="D97" s="18" t="s">
        <v>846</v>
      </c>
      <c r="E97" s="25" t="s">
        <v>345</v>
      </c>
      <c r="F97" s="10" t="s">
        <v>576</v>
      </c>
      <c r="G97" s="53">
        <v>42061</v>
      </c>
      <c r="H97" s="60" t="s">
        <v>2549</v>
      </c>
      <c r="I97" s="9" t="s">
        <v>2101</v>
      </c>
    </row>
    <row r="98" spans="1:9" ht="30.9" customHeight="1">
      <c r="A98" s="16">
        <f t="shared" si="1"/>
        <v>95</v>
      </c>
      <c r="B98" s="17" t="s">
        <v>584</v>
      </c>
      <c r="C98" s="24" t="s">
        <v>607</v>
      </c>
      <c r="D98" s="18" t="s">
        <v>625</v>
      </c>
      <c r="E98" s="25" t="s">
        <v>345</v>
      </c>
      <c r="F98" s="10" t="s">
        <v>608</v>
      </c>
      <c r="G98" s="53">
        <v>42061</v>
      </c>
      <c r="H98" s="60" t="s">
        <v>2567</v>
      </c>
      <c r="I98" s="9" t="s">
        <v>2102</v>
      </c>
    </row>
    <row r="99" spans="1:9" ht="30.9" customHeight="1">
      <c r="A99" s="16">
        <f t="shared" si="1"/>
        <v>96</v>
      </c>
      <c r="B99" s="17" t="s">
        <v>585</v>
      </c>
      <c r="C99" s="24" t="s">
        <v>609</v>
      </c>
      <c r="D99" s="18" t="s">
        <v>626</v>
      </c>
      <c r="E99" s="25" t="s">
        <v>935</v>
      </c>
      <c r="F99" s="10" t="s">
        <v>610</v>
      </c>
      <c r="G99" s="53">
        <v>42061</v>
      </c>
      <c r="H99" s="60" t="s">
        <v>2547</v>
      </c>
      <c r="I99" s="9" t="s">
        <v>2103</v>
      </c>
    </row>
    <row r="100" spans="1:9" ht="30.9" customHeight="1">
      <c r="A100" s="16">
        <f t="shared" si="1"/>
        <v>97</v>
      </c>
      <c r="B100" s="17" t="s">
        <v>586</v>
      </c>
      <c r="C100" s="24" t="s">
        <v>611</v>
      </c>
      <c r="D100" s="18" t="s">
        <v>1758</v>
      </c>
      <c r="E100" s="25" t="s">
        <v>935</v>
      </c>
      <c r="F100" s="10" t="s">
        <v>610</v>
      </c>
      <c r="G100" s="53">
        <v>42061</v>
      </c>
      <c r="H100" s="60" t="s">
        <v>2547</v>
      </c>
      <c r="I100" s="9" t="s">
        <v>2104</v>
      </c>
    </row>
    <row r="101" spans="1:9" ht="30.9" customHeight="1">
      <c r="A101" s="16">
        <f t="shared" si="1"/>
        <v>98</v>
      </c>
      <c r="B101" s="17" t="s">
        <v>587</v>
      </c>
      <c r="C101" s="24" t="s">
        <v>612</v>
      </c>
      <c r="D101" s="18" t="s">
        <v>1759</v>
      </c>
      <c r="E101" s="25" t="s">
        <v>935</v>
      </c>
      <c r="F101" s="10" t="s">
        <v>341</v>
      </c>
      <c r="G101" s="53">
        <v>42061</v>
      </c>
      <c r="H101" s="60" t="s">
        <v>2568</v>
      </c>
      <c r="I101" s="9" t="s">
        <v>2105</v>
      </c>
    </row>
    <row r="102" spans="1:9" ht="30.9" customHeight="1">
      <c r="A102" s="16">
        <f t="shared" si="1"/>
        <v>99</v>
      </c>
      <c r="B102" s="17" t="s">
        <v>588</v>
      </c>
      <c r="C102" s="24" t="s">
        <v>613</v>
      </c>
      <c r="D102" s="18" t="s">
        <v>634</v>
      </c>
      <c r="E102" s="25" t="s">
        <v>935</v>
      </c>
      <c r="F102" s="10" t="s">
        <v>341</v>
      </c>
      <c r="G102" s="53">
        <v>42061</v>
      </c>
      <c r="H102" s="60" t="s">
        <v>2549</v>
      </c>
      <c r="I102" s="9" t="s">
        <v>2106</v>
      </c>
    </row>
    <row r="103" spans="1:9" ht="30.9" customHeight="1">
      <c r="A103" s="16">
        <f t="shared" si="1"/>
        <v>100</v>
      </c>
      <c r="B103" s="17" t="s">
        <v>589</v>
      </c>
      <c r="C103" s="24" t="s">
        <v>614</v>
      </c>
      <c r="D103" s="18" t="s">
        <v>627</v>
      </c>
      <c r="E103" s="25" t="s">
        <v>935</v>
      </c>
      <c r="F103" s="10" t="s">
        <v>341</v>
      </c>
      <c r="G103" s="53">
        <v>42061</v>
      </c>
      <c r="H103" s="60" t="s">
        <v>2549</v>
      </c>
      <c r="I103" s="9" t="s">
        <v>2107</v>
      </c>
    </row>
    <row r="104" spans="1:9" ht="30.9" customHeight="1">
      <c r="A104" s="16">
        <f t="shared" si="1"/>
        <v>101</v>
      </c>
      <c r="B104" s="17" t="s">
        <v>590</v>
      </c>
      <c r="C104" s="24" t="s">
        <v>615</v>
      </c>
      <c r="D104" s="18" t="s">
        <v>628</v>
      </c>
      <c r="E104" s="25" t="s">
        <v>935</v>
      </c>
      <c r="F104" s="10" t="s">
        <v>616</v>
      </c>
      <c r="G104" s="53">
        <v>42061</v>
      </c>
      <c r="H104" s="60" t="s">
        <v>2545</v>
      </c>
      <c r="I104" s="9" t="s">
        <v>2108</v>
      </c>
    </row>
    <row r="105" spans="1:9" ht="30.9" customHeight="1">
      <c r="A105" s="16">
        <f t="shared" si="1"/>
        <v>102</v>
      </c>
      <c r="B105" s="17" t="s">
        <v>591</v>
      </c>
      <c r="C105" s="24" t="s">
        <v>617</v>
      </c>
      <c r="D105" s="18" t="s">
        <v>633</v>
      </c>
      <c r="E105" s="25" t="s">
        <v>935</v>
      </c>
      <c r="F105" s="10" t="s">
        <v>346</v>
      </c>
      <c r="G105" s="53">
        <v>42061</v>
      </c>
      <c r="H105" s="60" t="s">
        <v>2568</v>
      </c>
      <c r="I105" s="9" t="s">
        <v>2109</v>
      </c>
    </row>
    <row r="106" spans="1:9" ht="30.9" customHeight="1">
      <c r="A106" s="16">
        <f t="shared" si="1"/>
        <v>103</v>
      </c>
      <c r="B106" s="17" t="s">
        <v>592</v>
      </c>
      <c r="C106" s="24" t="s">
        <v>618</v>
      </c>
      <c r="D106" s="18" t="s">
        <v>635</v>
      </c>
      <c r="E106" s="25" t="s">
        <v>935</v>
      </c>
      <c r="F106" s="10" t="s">
        <v>346</v>
      </c>
      <c r="G106" s="53">
        <v>42061</v>
      </c>
      <c r="H106" s="60" t="s">
        <v>2548</v>
      </c>
      <c r="I106" s="9" t="s">
        <v>2110</v>
      </c>
    </row>
    <row r="107" spans="1:9" ht="30.9" customHeight="1">
      <c r="A107" s="16">
        <f t="shared" si="1"/>
        <v>104</v>
      </c>
      <c r="B107" s="17" t="s">
        <v>593</v>
      </c>
      <c r="C107" s="24" t="s">
        <v>619</v>
      </c>
      <c r="D107" s="18" t="s">
        <v>629</v>
      </c>
      <c r="E107" s="25" t="s">
        <v>935</v>
      </c>
      <c r="F107" s="10" t="s">
        <v>341</v>
      </c>
      <c r="G107" s="53">
        <v>42061</v>
      </c>
      <c r="H107" s="60" t="s">
        <v>2550</v>
      </c>
      <c r="I107" s="9" t="s">
        <v>2111</v>
      </c>
    </row>
    <row r="108" spans="1:9" ht="30.9" customHeight="1">
      <c r="A108" s="16">
        <f t="shared" si="1"/>
        <v>105</v>
      </c>
      <c r="B108" s="17" t="s">
        <v>594</v>
      </c>
      <c r="C108" s="24" t="s">
        <v>620</v>
      </c>
      <c r="D108" s="18" t="s">
        <v>630</v>
      </c>
      <c r="E108" s="25" t="s">
        <v>935</v>
      </c>
      <c r="F108" s="10" t="s">
        <v>455</v>
      </c>
      <c r="G108" s="53">
        <v>42061</v>
      </c>
      <c r="H108" s="60" t="s">
        <v>2568</v>
      </c>
      <c r="I108" s="9" t="s">
        <v>2112</v>
      </c>
    </row>
    <row r="109" spans="1:9" ht="30.9" customHeight="1">
      <c r="A109" s="16">
        <f t="shared" si="1"/>
        <v>106</v>
      </c>
      <c r="B109" s="17" t="s">
        <v>595</v>
      </c>
      <c r="C109" s="24" t="s">
        <v>612</v>
      </c>
      <c r="D109" s="18" t="s">
        <v>1759</v>
      </c>
      <c r="E109" s="25" t="s">
        <v>935</v>
      </c>
      <c r="F109" s="10" t="s">
        <v>341</v>
      </c>
      <c r="G109" s="53">
        <v>42061</v>
      </c>
      <c r="H109" s="60" t="s">
        <v>2545</v>
      </c>
      <c r="I109" s="9" t="s">
        <v>2113</v>
      </c>
    </row>
    <row r="110" spans="1:9" ht="30.9" customHeight="1">
      <c r="A110" s="16">
        <f t="shared" si="1"/>
        <v>107</v>
      </c>
      <c r="B110" s="17" t="s">
        <v>596</v>
      </c>
      <c r="C110" s="24" t="s">
        <v>621</v>
      </c>
      <c r="D110" s="18" t="s">
        <v>631</v>
      </c>
      <c r="E110" s="25" t="s">
        <v>345</v>
      </c>
      <c r="F110" s="10" t="s">
        <v>622</v>
      </c>
      <c r="G110" s="53">
        <v>42061</v>
      </c>
      <c r="H110" s="60" t="s">
        <v>2569</v>
      </c>
      <c r="I110" s="9" t="s">
        <v>2114</v>
      </c>
    </row>
    <row r="111" spans="1:9" ht="30.9" customHeight="1">
      <c r="A111" s="16">
        <f t="shared" si="1"/>
        <v>108</v>
      </c>
      <c r="B111" s="17" t="s">
        <v>623</v>
      </c>
      <c r="C111" s="24" t="s">
        <v>624</v>
      </c>
      <c r="D111" s="18" t="s">
        <v>632</v>
      </c>
      <c r="E111" s="25" t="s">
        <v>345</v>
      </c>
      <c r="F111" s="10" t="s">
        <v>622</v>
      </c>
      <c r="G111" s="53">
        <v>42061</v>
      </c>
      <c r="H111" s="60" t="s">
        <v>2570</v>
      </c>
      <c r="I111" s="9" t="s">
        <v>2115</v>
      </c>
    </row>
    <row r="112" spans="1:9" ht="30.9" customHeight="1">
      <c r="A112" s="16">
        <f t="shared" si="1"/>
        <v>109</v>
      </c>
      <c r="B112" s="17" t="s">
        <v>637</v>
      </c>
      <c r="C112" s="24" t="s">
        <v>639</v>
      </c>
      <c r="D112" s="18" t="s">
        <v>1711</v>
      </c>
      <c r="E112" s="25" t="s">
        <v>345</v>
      </c>
      <c r="F112" s="10" t="s">
        <v>641</v>
      </c>
      <c r="G112" s="53">
        <v>42061</v>
      </c>
      <c r="H112" s="60" t="s">
        <v>2548</v>
      </c>
      <c r="I112" s="9" t="s">
        <v>2116</v>
      </c>
    </row>
    <row r="113" spans="1:9" ht="30.9" customHeight="1">
      <c r="A113" s="16">
        <f t="shared" si="1"/>
        <v>110</v>
      </c>
      <c r="B113" s="17" t="s">
        <v>638</v>
      </c>
      <c r="C113" s="24" t="s">
        <v>640</v>
      </c>
      <c r="D113" s="18" t="s">
        <v>2718</v>
      </c>
      <c r="E113" s="25" t="s">
        <v>504</v>
      </c>
      <c r="F113" s="10" t="s">
        <v>622</v>
      </c>
      <c r="G113" s="53">
        <v>42061</v>
      </c>
      <c r="H113" s="60" t="s">
        <v>2568</v>
      </c>
      <c r="I113" s="9" t="s">
        <v>2117</v>
      </c>
    </row>
    <row r="114" spans="1:9" ht="30.9" customHeight="1">
      <c r="A114" s="16">
        <f t="shared" si="1"/>
        <v>111</v>
      </c>
      <c r="B114" s="17" t="s">
        <v>642</v>
      </c>
      <c r="C114" s="24" t="s">
        <v>650</v>
      </c>
      <c r="D114" s="18" t="s">
        <v>2680</v>
      </c>
      <c r="E114" s="25" t="s">
        <v>659</v>
      </c>
      <c r="F114" s="10" t="s">
        <v>559</v>
      </c>
      <c r="G114" s="53">
        <v>42089</v>
      </c>
      <c r="H114" s="60" t="s">
        <v>2568</v>
      </c>
      <c r="I114" s="9" t="s">
        <v>2118</v>
      </c>
    </row>
    <row r="115" spans="1:9" ht="30.9" customHeight="1">
      <c r="A115" s="16">
        <f t="shared" si="1"/>
        <v>112</v>
      </c>
      <c r="B115" s="17" t="s">
        <v>643</v>
      </c>
      <c r="C115" s="24" t="s">
        <v>651</v>
      </c>
      <c r="D115" s="18" t="s">
        <v>1760</v>
      </c>
      <c r="E115" s="25" t="s">
        <v>345</v>
      </c>
      <c r="F115" s="10" t="s">
        <v>641</v>
      </c>
      <c r="G115" s="53">
        <v>42089</v>
      </c>
      <c r="H115" s="60" t="s">
        <v>2571</v>
      </c>
      <c r="I115" s="9" t="s">
        <v>2119</v>
      </c>
    </row>
    <row r="116" spans="1:9" ht="30.9" customHeight="1">
      <c r="A116" s="16">
        <f t="shared" si="1"/>
        <v>113</v>
      </c>
      <c r="B116" s="17" t="s">
        <v>644</v>
      </c>
      <c r="C116" s="24" t="s">
        <v>652</v>
      </c>
      <c r="D116" s="18" t="s">
        <v>2681</v>
      </c>
      <c r="E116" s="25" t="s">
        <v>533</v>
      </c>
      <c r="F116" s="10" t="s">
        <v>660</v>
      </c>
      <c r="G116" s="53">
        <v>42089</v>
      </c>
      <c r="H116" s="60" t="s">
        <v>2572</v>
      </c>
      <c r="I116" s="9" t="s">
        <v>2120</v>
      </c>
    </row>
    <row r="117" spans="1:9" ht="30.9" customHeight="1">
      <c r="A117" s="16">
        <f t="shared" si="1"/>
        <v>114</v>
      </c>
      <c r="B117" s="17" t="s">
        <v>645</v>
      </c>
      <c r="C117" s="24" t="s">
        <v>653</v>
      </c>
      <c r="D117" s="18" t="s">
        <v>658</v>
      </c>
      <c r="E117" s="25" t="s">
        <v>345</v>
      </c>
      <c r="F117" s="10" t="s">
        <v>661</v>
      </c>
      <c r="G117" s="53">
        <v>42089</v>
      </c>
      <c r="H117" s="60" t="s">
        <v>2548</v>
      </c>
      <c r="I117" s="9" t="s">
        <v>2121</v>
      </c>
    </row>
    <row r="118" spans="1:9" ht="30.9" customHeight="1">
      <c r="A118" s="16">
        <f t="shared" si="1"/>
        <v>115</v>
      </c>
      <c r="B118" s="17" t="s">
        <v>646</v>
      </c>
      <c r="C118" s="24" t="s">
        <v>654</v>
      </c>
      <c r="D118" s="18" t="s">
        <v>1761</v>
      </c>
      <c r="E118" s="25" t="s">
        <v>560</v>
      </c>
      <c r="F118" s="10" t="s">
        <v>662</v>
      </c>
      <c r="G118" s="53">
        <v>42089</v>
      </c>
      <c r="H118" s="60" t="s">
        <v>2550</v>
      </c>
      <c r="I118" s="9" t="s">
        <v>2122</v>
      </c>
    </row>
    <row r="119" spans="1:9" ht="30.9" customHeight="1">
      <c r="A119" s="16">
        <f t="shared" si="1"/>
        <v>116</v>
      </c>
      <c r="B119" s="17" t="s">
        <v>647</v>
      </c>
      <c r="C119" s="24" t="s">
        <v>655</v>
      </c>
      <c r="D119" s="18" t="s">
        <v>2719</v>
      </c>
      <c r="E119" s="25" t="s">
        <v>345</v>
      </c>
      <c r="F119" s="10" t="s">
        <v>622</v>
      </c>
      <c r="G119" s="53">
        <v>42089</v>
      </c>
      <c r="H119" s="60" t="s">
        <v>2573</v>
      </c>
      <c r="I119" s="9" t="s">
        <v>2123</v>
      </c>
    </row>
    <row r="120" spans="1:9" ht="30.9" customHeight="1">
      <c r="A120" s="16">
        <f t="shared" si="1"/>
        <v>117</v>
      </c>
      <c r="B120" s="17" t="s">
        <v>648</v>
      </c>
      <c r="C120" s="24" t="s">
        <v>656</v>
      </c>
      <c r="D120" s="18" t="s">
        <v>2751</v>
      </c>
      <c r="E120" s="25" t="s">
        <v>345</v>
      </c>
      <c r="F120" s="10" t="s">
        <v>622</v>
      </c>
      <c r="G120" s="53">
        <v>42089</v>
      </c>
      <c r="H120" s="60" t="s">
        <v>2553</v>
      </c>
      <c r="I120" s="9" t="s">
        <v>2124</v>
      </c>
    </row>
    <row r="121" spans="1:9" ht="46.5">
      <c r="A121" s="16">
        <f t="shared" si="1"/>
        <v>118</v>
      </c>
      <c r="B121" s="17" t="s">
        <v>649</v>
      </c>
      <c r="C121" s="24" t="s">
        <v>657</v>
      </c>
      <c r="D121" s="18" t="s">
        <v>1762</v>
      </c>
      <c r="E121" s="25" t="s">
        <v>345</v>
      </c>
      <c r="F121" s="10" t="s">
        <v>663</v>
      </c>
      <c r="G121" s="53">
        <v>42089</v>
      </c>
      <c r="H121" s="60" t="s">
        <v>2555</v>
      </c>
      <c r="I121" s="9" t="s">
        <v>2125</v>
      </c>
    </row>
    <row r="122" spans="1:9" ht="30.9" customHeight="1">
      <c r="A122" s="16">
        <f t="shared" si="1"/>
        <v>119</v>
      </c>
      <c r="B122" s="17" t="s">
        <v>664</v>
      </c>
      <c r="C122" s="24" t="s">
        <v>675</v>
      </c>
      <c r="D122" s="18" t="s">
        <v>684</v>
      </c>
      <c r="E122" s="25" t="s">
        <v>935</v>
      </c>
      <c r="F122" s="10" t="s">
        <v>559</v>
      </c>
      <c r="G122" s="53">
        <v>42153</v>
      </c>
      <c r="H122" s="60" t="s">
        <v>2550</v>
      </c>
      <c r="I122" s="9" t="s">
        <v>2126</v>
      </c>
    </row>
    <row r="123" spans="1:9" ht="30.9" customHeight="1">
      <c r="A123" s="16">
        <f t="shared" si="1"/>
        <v>120</v>
      </c>
      <c r="B123" s="17" t="s">
        <v>665</v>
      </c>
      <c r="C123" s="24" t="s">
        <v>675</v>
      </c>
      <c r="D123" s="18" t="s">
        <v>684</v>
      </c>
      <c r="E123" s="25" t="s">
        <v>935</v>
      </c>
      <c r="F123" s="10" t="s">
        <v>682</v>
      </c>
      <c r="G123" s="53">
        <v>42153</v>
      </c>
      <c r="H123" s="60" t="s">
        <v>2550</v>
      </c>
      <c r="I123" s="9" t="s">
        <v>2127</v>
      </c>
    </row>
    <row r="124" spans="1:9" ht="30.9" customHeight="1">
      <c r="A124" s="16">
        <f t="shared" si="1"/>
        <v>121</v>
      </c>
      <c r="B124" s="17" t="s">
        <v>666</v>
      </c>
      <c r="C124" s="24" t="s">
        <v>555</v>
      </c>
      <c r="D124" s="18" t="s">
        <v>2749</v>
      </c>
      <c r="E124" s="25" t="s">
        <v>926</v>
      </c>
      <c r="F124" s="10" t="s">
        <v>559</v>
      </c>
      <c r="G124" s="53">
        <v>42153</v>
      </c>
      <c r="H124" s="60" t="s">
        <v>2559</v>
      </c>
      <c r="I124" s="9" t="s">
        <v>2128</v>
      </c>
    </row>
    <row r="125" spans="1:9" ht="30.9" customHeight="1">
      <c r="A125" s="16">
        <f t="shared" si="1"/>
        <v>122</v>
      </c>
      <c r="B125" s="17" t="s">
        <v>667</v>
      </c>
      <c r="C125" s="24" t="s">
        <v>491</v>
      </c>
      <c r="D125" s="18" t="s">
        <v>685</v>
      </c>
      <c r="E125" s="25" t="s">
        <v>926</v>
      </c>
      <c r="F125" s="10" t="s">
        <v>559</v>
      </c>
      <c r="G125" s="53">
        <v>42153</v>
      </c>
      <c r="H125" s="60" t="s">
        <v>2569</v>
      </c>
      <c r="I125" s="9" t="s">
        <v>2129</v>
      </c>
    </row>
    <row r="126" spans="1:9" ht="30.9" customHeight="1">
      <c r="A126" s="16">
        <f t="shared" si="1"/>
        <v>123</v>
      </c>
      <c r="B126" s="17" t="s">
        <v>668</v>
      </c>
      <c r="C126" s="24" t="s">
        <v>676</v>
      </c>
      <c r="D126" s="18" t="s">
        <v>686</v>
      </c>
      <c r="E126" s="25" t="s">
        <v>345</v>
      </c>
      <c r="F126" s="10" t="s">
        <v>661</v>
      </c>
      <c r="G126" s="53">
        <v>42153</v>
      </c>
      <c r="H126" s="60" t="s">
        <v>2550</v>
      </c>
      <c r="I126" s="9" t="s">
        <v>2130</v>
      </c>
    </row>
    <row r="127" spans="1:9" ht="30.9" customHeight="1">
      <c r="A127" s="16">
        <f t="shared" si="1"/>
        <v>124</v>
      </c>
      <c r="B127" s="17" t="s">
        <v>669</v>
      </c>
      <c r="C127" s="24" t="s">
        <v>578</v>
      </c>
      <c r="D127" s="18" t="s">
        <v>2752</v>
      </c>
      <c r="E127" s="25" t="s">
        <v>345</v>
      </c>
      <c r="F127" s="10" t="s">
        <v>622</v>
      </c>
      <c r="G127" s="53">
        <v>42153</v>
      </c>
      <c r="H127" s="60" t="s">
        <v>2574</v>
      </c>
      <c r="I127" s="9" t="s">
        <v>2131</v>
      </c>
    </row>
    <row r="128" spans="1:9" ht="30.9" customHeight="1">
      <c r="A128" s="16">
        <f t="shared" si="1"/>
        <v>125</v>
      </c>
      <c r="B128" s="17" t="s">
        <v>688</v>
      </c>
      <c r="C128" s="24" t="s">
        <v>696</v>
      </c>
      <c r="D128" s="18" t="s">
        <v>703</v>
      </c>
      <c r="E128" s="25" t="s">
        <v>704</v>
      </c>
      <c r="F128" s="10" t="s">
        <v>706</v>
      </c>
      <c r="G128" s="53">
        <v>42180</v>
      </c>
      <c r="H128" s="60" t="s">
        <v>2806</v>
      </c>
      <c r="I128" s="9" t="s">
        <v>2132</v>
      </c>
    </row>
    <row r="129" spans="1:9" ht="30.9" customHeight="1">
      <c r="A129" s="16">
        <f t="shared" si="1"/>
        <v>126</v>
      </c>
      <c r="B129" s="17" t="s">
        <v>689</v>
      </c>
      <c r="C129" s="24" t="s">
        <v>697</v>
      </c>
      <c r="D129" s="18" t="s">
        <v>2682</v>
      </c>
      <c r="E129" s="25" t="s">
        <v>606</v>
      </c>
      <c r="F129" s="10" t="s">
        <v>520</v>
      </c>
      <c r="G129" s="53">
        <v>42180</v>
      </c>
      <c r="H129" s="60" t="s">
        <v>2656</v>
      </c>
      <c r="I129" s="9" t="s">
        <v>2133</v>
      </c>
    </row>
    <row r="130" spans="1:9" ht="30.9" customHeight="1">
      <c r="A130" s="16">
        <f t="shared" si="1"/>
        <v>127</v>
      </c>
      <c r="B130" s="17" t="s">
        <v>690</v>
      </c>
      <c r="C130" s="24" t="s">
        <v>698</v>
      </c>
      <c r="D130" s="18" t="s">
        <v>2683</v>
      </c>
      <c r="E130" s="25" t="s">
        <v>560</v>
      </c>
      <c r="F130" s="10" t="s">
        <v>520</v>
      </c>
      <c r="G130" s="53">
        <v>42180</v>
      </c>
      <c r="H130" s="60" t="s">
        <v>2798</v>
      </c>
      <c r="I130" s="9" t="s">
        <v>2134</v>
      </c>
    </row>
    <row r="131" spans="1:9" ht="30.9" customHeight="1">
      <c r="A131" s="16">
        <f t="shared" si="1"/>
        <v>128</v>
      </c>
      <c r="B131" s="17" t="s">
        <v>691</v>
      </c>
      <c r="C131" s="24" t="s">
        <v>699</v>
      </c>
      <c r="D131" s="18" t="s">
        <v>1681</v>
      </c>
      <c r="E131" s="25" t="s">
        <v>560</v>
      </c>
      <c r="F131" s="10" t="s">
        <v>341</v>
      </c>
      <c r="G131" s="53">
        <v>42180</v>
      </c>
      <c r="H131" s="60" t="s">
        <v>2799</v>
      </c>
      <c r="I131" s="9" t="s">
        <v>2135</v>
      </c>
    </row>
    <row r="132" spans="1:9" ht="50.25" customHeight="1">
      <c r="A132" s="16">
        <f t="shared" si="1"/>
        <v>129</v>
      </c>
      <c r="B132" s="17" t="s">
        <v>692</v>
      </c>
      <c r="C132" s="24" t="s">
        <v>2886</v>
      </c>
      <c r="D132" s="18" t="s">
        <v>2684</v>
      </c>
      <c r="E132" s="25" t="s">
        <v>705</v>
      </c>
      <c r="F132" s="10" t="s">
        <v>444</v>
      </c>
      <c r="G132" s="53">
        <v>42180</v>
      </c>
      <c r="H132" s="60" t="s">
        <v>2657</v>
      </c>
      <c r="I132" s="9" t="s">
        <v>2136</v>
      </c>
    </row>
    <row r="133" spans="1:9" ht="30.9" customHeight="1">
      <c r="A133" s="16">
        <f t="shared" ref="A133:A196" si="2">IF(AND(NOT(ISERR(FIND($K$4,D133))),NOT(ISERR(FIND($K$5,D133))),NOT(ISERR(FIND($K$6,D133))),NOT(ISERR(FIND($K$7,D133))) ),A132+1,A132)</f>
        <v>130</v>
      </c>
      <c r="B133" s="17" t="s">
        <v>693</v>
      </c>
      <c r="C133" s="24" t="s">
        <v>700</v>
      </c>
      <c r="D133" s="18" t="s">
        <v>1763</v>
      </c>
      <c r="E133" s="25" t="s">
        <v>705</v>
      </c>
      <c r="F133" s="10" t="s">
        <v>455</v>
      </c>
      <c r="G133" s="53">
        <v>42180</v>
      </c>
      <c r="H133" s="60" t="s">
        <v>2658</v>
      </c>
      <c r="I133" s="9" t="s">
        <v>2137</v>
      </c>
    </row>
    <row r="134" spans="1:9" ht="30.9" customHeight="1">
      <c r="A134" s="16">
        <f t="shared" si="2"/>
        <v>131</v>
      </c>
      <c r="B134" s="17" t="s">
        <v>694</v>
      </c>
      <c r="C134" s="24" t="s">
        <v>701</v>
      </c>
      <c r="D134" s="18" t="s">
        <v>847</v>
      </c>
      <c r="E134" s="25" t="s">
        <v>704</v>
      </c>
      <c r="F134" s="10" t="s">
        <v>341</v>
      </c>
      <c r="G134" s="53">
        <v>42180</v>
      </c>
      <c r="H134" s="60" t="s">
        <v>2797</v>
      </c>
      <c r="I134" s="9" t="s">
        <v>2138</v>
      </c>
    </row>
    <row r="135" spans="1:9" ht="51.75" customHeight="1">
      <c r="A135" s="16">
        <f t="shared" si="2"/>
        <v>132</v>
      </c>
      <c r="B135" s="17" t="s">
        <v>695</v>
      </c>
      <c r="C135" s="24" t="s">
        <v>702</v>
      </c>
      <c r="D135" s="18" t="s">
        <v>2685</v>
      </c>
      <c r="E135" s="25" t="s">
        <v>704</v>
      </c>
      <c r="F135" s="10" t="s">
        <v>520</v>
      </c>
      <c r="G135" s="53">
        <v>42180</v>
      </c>
      <c r="H135" s="60" t="s">
        <v>2800</v>
      </c>
      <c r="I135" s="9" t="s">
        <v>2139</v>
      </c>
    </row>
    <row r="136" spans="1:9" ht="30.9" customHeight="1">
      <c r="A136" s="16">
        <f t="shared" si="2"/>
        <v>133</v>
      </c>
      <c r="B136" s="17" t="s">
        <v>670</v>
      </c>
      <c r="C136" s="24" t="s">
        <v>677</v>
      </c>
      <c r="D136" s="18" t="s">
        <v>687</v>
      </c>
      <c r="E136" s="25" t="s">
        <v>560</v>
      </c>
      <c r="F136" s="10" t="s">
        <v>683</v>
      </c>
      <c r="G136" s="53">
        <v>42153</v>
      </c>
      <c r="H136" s="60" t="s">
        <v>2548</v>
      </c>
      <c r="I136" s="9" t="s">
        <v>2140</v>
      </c>
    </row>
    <row r="137" spans="1:9" ht="62.25" customHeight="1">
      <c r="A137" s="16">
        <f t="shared" si="2"/>
        <v>134</v>
      </c>
      <c r="B137" s="17" t="s">
        <v>671</v>
      </c>
      <c r="C137" s="24" t="s">
        <v>678</v>
      </c>
      <c r="D137" s="18" t="s">
        <v>1764</v>
      </c>
      <c r="E137" s="25" t="s">
        <v>345</v>
      </c>
      <c r="F137" s="10" t="s">
        <v>662</v>
      </c>
      <c r="G137" s="53">
        <v>42153</v>
      </c>
      <c r="H137" s="60" t="s">
        <v>2550</v>
      </c>
      <c r="I137" s="9" t="s">
        <v>2141</v>
      </c>
    </row>
    <row r="138" spans="1:9" ht="30.9" customHeight="1">
      <c r="A138" s="16">
        <f t="shared" si="2"/>
        <v>135</v>
      </c>
      <c r="B138" s="17" t="s">
        <v>672</v>
      </c>
      <c r="C138" s="24" t="s">
        <v>598</v>
      </c>
      <c r="D138" s="18" t="s">
        <v>2679</v>
      </c>
      <c r="E138" s="25" t="s">
        <v>606</v>
      </c>
      <c r="F138" s="10" t="s">
        <v>455</v>
      </c>
      <c r="G138" s="53">
        <v>42153</v>
      </c>
      <c r="H138" s="60" t="s">
        <v>2561</v>
      </c>
      <c r="I138" s="9" t="s">
        <v>2142</v>
      </c>
    </row>
    <row r="139" spans="1:9" ht="30.9" customHeight="1">
      <c r="A139" s="16">
        <f t="shared" si="2"/>
        <v>136</v>
      </c>
      <c r="B139" s="17" t="s">
        <v>673</v>
      </c>
      <c r="C139" s="24" t="s">
        <v>679</v>
      </c>
      <c r="D139" s="18" t="s">
        <v>2686</v>
      </c>
      <c r="E139" s="25" t="s">
        <v>1041</v>
      </c>
      <c r="F139" s="10" t="s">
        <v>599</v>
      </c>
      <c r="G139" s="53">
        <v>42153</v>
      </c>
      <c r="H139" s="60" t="s">
        <v>2564</v>
      </c>
      <c r="I139" s="9" t="s">
        <v>2143</v>
      </c>
    </row>
    <row r="140" spans="1:9" ht="30.9" customHeight="1">
      <c r="A140" s="16">
        <f t="shared" si="2"/>
        <v>137</v>
      </c>
      <c r="B140" s="17" t="s">
        <v>674</v>
      </c>
      <c r="C140" s="24" t="s">
        <v>680</v>
      </c>
      <c r="D140" s="18" t="s">
        <v>1802</v>
      </c>
      <c r="E140" s="25" t="s">
        <v>681</v>
      </c>
      <c r="F140" s="10" t="s">
        <v>357</v>
      </c>
      <c r="G140" s="53">
        <v>42153</v>
      </c>
      <c r="H140" s="60" t="s">
        <v>2575</v>
      </c>
      <c r="I140" s="9" t="s">
        <v>2144</v>
      </c>
    </row>
    <row r="141" spans="1:9" ht="30.9" customHeight="1">
      <c r="A141" s="16">
        <f t="shared" si="2"/>
        <v>138</v>
      </c>
      <c r="B141" s="17" t="s">
        <v>707</v>
      </c>
      <c r="C141" s="24" t="s">
        <v>708</v>
      </c>
      <c r="D141" s="18" t="s">
        <v>732</v>
      </c>
      <c r="E141" s="25" t="s">
        <v>345</v>
      </c>
      <c r="F141" s="10" t="s">
        <v>734</v>
      </c>
      <c r="G141" s="53">
        <v>42180</v>
      </c>
      <c r="H141" s="60" t="s">
        <v>2553</v>
      </c>
      <c r="I141" s="9" t="s">
        <v>2145</v>
      </c>
    </row>
    <row r="142" spans="1:9" ht="30.9" customHeight="1">
      <c r="A142" s="16">
        <f t="shared" si="2"/>
        <v>139</v>
      </c>
      <c r="B142" s="17" t="s">
        <v>709</v>
      </c>
      <c r="C142" s="24" t="s">
        <v>710</v>
      </c>
      <c r="D142" s="18" t="s">
        <v>1765</v>
      </c>
      <c r="E142" s="25" t="s">
        <v>733</v>
      </c>
      <c r="F142" s="10" t="s">
        <v>735</v>
      </c>
      <c r="G142" s="53">
        <v>42180</v>
      </c>
      <c r="H142" s="60" t="s">
        <v>2568</v>
      </c>
      <c r="I142" s="9" t="s">
        <v>2146</v>
      </c>
    </row>
    <row r="143" spans="1:9" ht="30.9" customHeight="1">
      <c r="A143" s="16">
        <f t="shared" si="2"/>
        <v>140</v>
      </c>
      <c r="B143" s="17" t="s">
        <v>711</v>
      </c>
      <c r="C143" s="24" t="s">
        <v>712</v>
      </c>
      <c r="D143" s="18" t="s">
        <v>1807</v>
      </c>
      <c r="E143" s="25" t="s">
        <v>733</v>
      </c>
      <c r="F143" s="10" t="s">
        <v>736</v>
      </c>
      <c r="G143" s="53">
        <v>42180</v>
      </c>
      <c r="H143" s="60" t="s">
        <v>2547</v>
      </c>
      <c r="I143" s="9" t="s">
        <v>2147</v>
      </c>
    </row>
    <row r="144" spans="1:9" ht="30.9" customHeight="1">
      <c r="A144" s="16">
        <f t="shared" si="2"/>
        <v>141</v>
      </c>
      <c r="B144" s="17" t="s">
        <v>713</v>
      </c>
      <c r="C144" s="24" t="s">
        <v>651</v>
      </c>
      <c r="D144" s="18" t="s">
        <v>1760</v>
      </c>
      <c r="E144" s="25" t="s">
        <v>345</v>
      </c>
      <c r="F144" s="10" t="s">
        <v>737</v>
      </c>
      <c r="G144" s="53">
        <v>42180</v>
      </c>
      <c r="H144" s="60" t="s">
        <v>2545</v>
      </c>
      <c r="I144" s="9" t="s">
        <v>2148</v>
      </c>
    </row>
    <row r="145" spans="1:9" ht="30.9" customHeight="1">
      <c r="A145" s="16">
        <f t="shared" si="2"/>
        <v>142</v>
      </c>
      <c r="B145" s="17" t="s">
        <v>714</v>
      </c>
      <c r="C145" s="24" t="s">
        <v>715</v>
      </c>
      <c r="D145" s="18" t="s">
        <v>1803</v>
      </c>
      <c r="E145" s="25" t="s">
        <v>345</v>
      </c>
      <c r="F145" s="10" t="s">
        <v>357</v>
      </c>
      <c r="G145" s="53">
        <v>42180</v>
      </c>
      <c r="H145" s="60" t="s">
        <v>2547</v>
      </c>
      <c r="I145" s="9" t="s">
        <v>2149</v>
      </c>
    </row>
    <row r="146" spans="1:9" ht="30.9" customHeight="1">
      <c r="A146" s="16">
        <f t="shared" si="2"/>
        <v>143</v>
      </c>
      <c r="B146" s="17" t="s">
        <v>716</v>
      </c>
      <c r="C146" s="24" t="s">
        <v>717</v>
      </c>
      <c r="D146" s="18" t="s">
        <v>1804</v>
      </c>
      <c r="E146" s="25" t="s">
        <v>345</v>
      </c>
      <c r="F146" s="10" t="s">
        <v>357</v>
      </c>
      <c r="G146" s="53">
        <v>42180</v>
      </c>
      <c r="H146" s="60" t="s">
        <v>2547</v>
      </c>
      <c r="I146" s="9" t="s">
        <v>2150</v>
      </c>
    </row>
    <row r="147" spans="1:9" ht="30.9" customHeight="1">
      <c r="A147" s="16">
        <f t="shared" si="2"/>
        <v>144</v>
      </c>
      <c r="B147" s="17" t="s">
        <v>718</v>
      </c>
      <c r="C147" s="24" t="s">
        <v>719</v>
      </c>
      <c r="D147" s="18" t="s">
        <v>1799</v>
      </c>
      <c r="E147" s="25" t="s">
        <v>345</v>
      </c>
      <c r="F147" s="10" t="s">
        <v>357</v>
      </c>
      <c r="G147" s="53">
        <v>42180</v>
      </c>
      <c r="H147" s="60" t="s">
        <v>2550</v>
      </c>
      <c r="I147" s="9" t="s">
        <v>2151</v>
      </c>
    </row>
    <row r="148" spans="1:9" ht="30.9" customHeight="1">
      <c r="A148" s="16">
        <f t="shared" si="2"/>
        <v>145</v>
      </c>
      <c r="B148" s="17" t="s">
        <v>720</v>
      </c>
      <c r="C148" s="24" t="s">
        <v>721</v>
      </c>
      <c r="D148" s="18" t="s">
        <v>1805</v>
      </c>
      <c r="E148" s="25" t="s">
        <v>345</v>
      </c>
      <c r="F148" s="10" t="s">
        <v>357</v>
      </c>
      <c r="G148" s="53">
        <v>42180</v>
      </c>
      <c r="H148" s="60" t="s">
        <v>2550</v>
      </c>
      <c r="I148" s="9" t="s">
        <v>2152</v>
      </c>
    </row>
    <row r="149" spans="1:9" ht="30.9" customHeight="1">
      <c r="A149" s="16">
        <f t="shared" si="2"/>
        <v>146</v>
      </c>
      <c r="B149" s="17" t="s">
        <v>772</v>
      </c>
      <c r="C149" s="24" t="s">
        <v>773</v>
      </c>
      <c r="D149" s="18" t="s">
        <v>1800</v>
      </c>
      <c r="E149" s="25" t="s">
        <v>415</v>
      </c>
      <c r="F149" s="10" t="s">
        <v>706</v>
      </c>
      <c r="G149" s="53">
        <v>42215</v>
      </c>
      <c r="H149" s="60" t="s">
        <v>2550</v>
      </c>
      <c r="I149" s="9" t="s">
        <v>2153</v>
      </c>
    </row>
    <row r="150" spans="1:9" ht="30.9" customHeight="1">
      <c r="A150" s="16">
        <f t="shared" si="2"/>
        <v>147</v>
      </c>
      <c r="B150" s="17" t="s">
        <v>722</v>
      </c>
      <c r="C150" s="24" t="s">
        <v>723</v>
      </c>
      <c r="D150" s="18" t="s">
        <v>1806</v>
      </c>
      <c r="E150" s="25" t="s">
        <v>415</v>
      </c>
      <c r="F150" s="10" t="s">
        <v>357</v>
      </c>
      <c r="G150" s="53">
        <v>42180</v>
      </c>
      <c r="H150" s="60" t="s">
        <v>2550</v>
      </c>
      <c r="I150" s="9" t="s">
        <v>2154</v>
      </c>
    </row>
    <row r="151" spans="1:9" ht="30.9" customHeight="1">
      <c r="A151" s="16">
        <f t="shared" si="2"/>
        <v>148</v>
      </c>
      <c r="B151" s="17" t="s">
        <v>724</v>
      </c>
      <c r="C151" s="24" t="s">
        <v>725</v>
      </c>
      <c r="D151" s="18" t="s">
        <v>739</v>
      </c>
      <c r="E151" s="25" t="s">
        <v>533</v>
      </c>
      <c r="F151" s="10" t="s">
        <v>738</v>
      </c>
      <c r="G151" s="53">
        <v>42180</v>
      </c>
      <c r="H151" s="60" t="s">
        <v>2576</v>
      </c>
      <c r="I151" s="9" t="s">
        <v>2155</v>
      </c>
    </row>
    <row r="152" spans="1:9" ht="30.9" customHeight="1">
      <c r="A152" s="16">
        <f t="shared" si="2"/>
        <v>149</v>
      </c>
      <c r="B152" s="17" t="s">
        <v>726</v>
      </c>
      <c r="C152" s="24" t="s">
        <v>727</v>
      </c>
      <c r="D152" s="18" t="s">
        <v>1766</v>
      </c>
      <c r="E152" s="25" t="s">
        <v>533</v>
      </c>
      <c r="F152" s="10" t="s">
        <v>455</v>
      </c>
      <c r="G152" s="53">
        <v>42180</v>
      </c>
      <c r="H152" s="60" t="s">
        <v>2577</v>
      </c>
      <c r="I152" s="9" t="s">
        <v>2156</v>
      </c>
    </row>
    <row r="153" spans="1:9" ht="30.9" customHeight="1">
      <c r="A153" s="16">
        <f t="shared" si="2"/>
        <v>150</v>
      </c>
      <c r="B153" s="17" t="s">
        <v>728</v>
      </c>
      <c r="C153" s="24" t="s">
        <v>613</v>
      </c>
      <c r="D153" s="18" t="s">
        <v>731</v>
      </c>
      <c r="E153" s="25" t="s">
        <v>533</v>
      </c>
      <c r="F153" s="10" t="s">
        <v>455</v>
      </c>
      <c r="G153" s="53">
        <v>42180</v>
      </c>
      <c r="H153" s="60" t="s">
        <v>2578</v>
      </c>
      <c r="I153" s="9" t="s">
        <v>2157</v>
      </c>
    </row>
    <row r="154" spans="1:9" ht="57" customHeight="1">
      <c r="A154" s="16">
        <f t="shared" si="2"/>
        <v>151</v>
      </c>
      <c r="B154" s="17" t="s">
        <v>729</v>
      </c>
      <c r="C154" s="24" t="s">
        <v>730</v>
      </c>
      <c r="D154" s="18" t="s">
        <v>1808</v>
      </c>
      <c r="E154" s="25" t="s">
        <v>345</v>
      </c>
      <c r="F154" s="10" t="s">
        <v>576</v>
      </c>
      <c r="G154" s="53">
        <v>42180</v>
      </c>
      <c r="H154" s="60" t="s">
        <v>2569</v>
      </c>
      <c r="I154" s="9" t="s">
        <v>2158</v>
      </c>
    </row>
    <row r="155" spans="1:9" ht="30.9" customHeight="1">
      <c r="A155" s="16">
        <f t="shared" si="2"/>
        <v>152</v>
      </c>
      <c r="B155" s="9" t="s">
        <v>740</v>
      </c>
      <c r="C155" s="10" t="s">
        <v>598</v>
      </c>
      <c r="D155" s="9" t="s">
        <v>2679</v>
      </c>
      <c r="E155" s="25" t="s">
        <v>533</v>
      </c>
      <c r="F155" s="9" t="s">
        <v>455</v>
      </c>
      <c r="G155" s="53">
        <v>42215</v>
      </c>
      <c r="H155" s="60" t="s">
        <v>2579</v>
      </c>
      <c r="I155" s="9" t="s">
        <v>2159</v>
      </c>
    </row>
    <row r="156" spans="1:9" ht="30.9" customHeight="1">
      <c r="A156" s="16">
        <f t="shared" si="2"/>
        <v>153</v>
      </c>
      <c r="B156" s="9" t="s">
        <v>741</v>
      </c>
      <c r="C156" s="10" t="s">
        <v>679</v>
      </c>
      <c r="D156" s="9" t="s">
        <v>2686</v>
      </c>
      <c r="E156" s="25" t="s">
        <v>1042</v>
      </c>
      <c r="F156" s="10" t="s">
        <v>599</v>
      </c>
      <c r="G156" s="53">
        <v>42215</v>
      </c>
      <c r="H156" s="60" t="s">
        <v>2573</v>
      </c>
      <c r="I156" s="9" t="s">
        <v>2160</v>
      </c>
    </row>
    <row r="157" spans="1:9" ht="30.9" customHeight="1">
      <c r="A157" s="16">
        <f t="shared" si="2"/>
        <v>154</v>
      </c>
      <c r="B157" s="9" t="s">
        <v>742</v>
      </c>
      <c r="C157" s="10" t="s">
        <v>754</v>
      </c>
      <c r="D157" s="9" t="s">
        <v>766</v>
      </c>
      <c r="E157" s="25" t="s">
        <v>926</v>
      </c>
      <c r="F157" s="9" t="s">
        <v>341</v>
      </c>
      <c r="G157" s="53">
        <v>42215</v>
      </c>
      <c r="H157" s="60" t="s">
        <v>2580</v>
      </c>
      <c r="I157" s="9" t="s">
        <v>2161</v>
      </c>
    </row>
    <row r="158" spans="1:9" ht="30.9" customHeight="1">
      <c r="A158" s="16">
        <f t="shared" si="2"/>
        <v>155</v>
      </c>
      <c r="B158" s="9" t="s">
        <v>743</v>
      </c>
      <c r="C158" s="10" t="s">
        <v>755</v>
      </c>
      <c r="D158" s="9" t="s">
        <v>760</v>
      </c>
      <c r="E158" s="25" t="s">
        <v>926</v>
      </c>
      <c r="F158" s="9" t="s">
        <v>370</v>
      </c>
      <c r="G158" s="53">
        <v>42215</v>
      </c>
      <c r="H158" s="60" t="s">
        <v>2576</v>
      </c>
      <c r="I158" s="9" t="s">
        <v>2162</v>
      </c>
    </row>
    <row r="159" spans="1:9" ht="30.9" customHeight="1">
      <c r="A159" s="16">
        <f t="shared" si="2"/>
        <v>156</v>
      </c>
      <c r="B159" s="9" t="s">
        <v>744</v>
      </c>
      <c r="C159" s="10" t="s">
        <v>727</v>
      </c>
      <c r="D159" s="9" t="s">
        <v>1766</v>
      </c>
      <c r="E159" s="25" t="s">
        <v>1043</v>
      </c>
      <c r="F159" s="9" t="s">
        <v>455</v>
      </c>
      <c r="G159" s="53">
        <v>42215</v>
      </c>
      <c r="H159" s="60" t="s">
        <v>2545</v>
      </c>
      <c r="I159" s="9" t="s">
        <v>2163</v>
      </c>
    </row>
    <row r="160" spans="1:9" ht="30.9" customHeight="1">
      <c r="A160" s="16">
        <f t="shared" si="2"/>
        <v>157</v>
      </c>
      <c r="B160" s="9" t="s">
        <v>745</v>
      </c>
      <c r="C160" s="10" t="s">
        <v>396</v>
      </c>
      <c r="D160" s="9" t="s">
        <v>761</v>
      </c>
      <c r="E160" s="25" t="s">
        <v>345</v>
      </c>
      <c r="F160" s="10" t="s">
        <v>768</v>
      </c>
      <c r="G160" s="53">
        <v>42215</v>
      </c>
      <c r="H160" s="60" t="s">
        <v>2547</v>
      </c>
      <c r="I160" s="9" t="s">
        <v>2164</v>
      </c>
    </row>
    <row r="161" spans="1:9" ht="30.9" customHeight="1">
      <c r="A161" s="16">
        <f t="shared" si="2"/>
        <v>158</v>
      </c>
      <c r="B161" s="9" t="s">
        <v>746</v>
      </c>
      <c r="C161" s="10" t="s">
        <v>396</v>
      </c>
      <c r="D161" s="9" t="s">
        <v>761</v>
      </c>
      <c r="E161" s="25" t="s">
        <v>504</v>
      </c>
      <c r="F161" s="10" t="s">
        <v>769</v>
      </c>
      <c r="G161" s="53">
        <v>42215</v>
      </c>
      <c r="H161" s="60" t="s">
        <v>2549</v>
      </c>
      <c r="I161" s="9" t="s">
        <v>2165</v>
      </c>
    </row>
    <row r="162" spans="1:9" ht="30.9" customHeight="1">
      <c r="A162" s="16">
        <f t="shared" si="2"/>
        <v>159</v>
      </c>
      <c r="B162" s="9" t="s">
        <v>747</v>
      </c>
      <c r="C162" s="10" t="s">
        <v>756</v>
      </c>
      <c r="D162" s="9" t="s">
        <v>762</v>
      </c>
      <c r="E162" s="25" t="s">
        <v>935</v>
      </c>
      <c r="F162" s="9" t="s">
        <v>663</v>
      </c>
      <c r="G162" s="53">
        <v>42215</v>
      </c>
      <c r="H162" s="60" t="s">
        <v>2542</v>
      </c>
      <c r="I162" s="9" t="s">
        <v>2166</v>
      </c>
    </row>
    <row r="163" spans="1:9" ht="30.9" customHeight="1">
      <c r="A163" s="16">
        <f t="shared" si="2"/>
        <v>160</v>
      </c>
      <c r="B163" s="9" t="s">
        <v>748</v>
      </c>
      <c r="C163" s="10" t="s">
        <v>757</v>
      </c>
      <c r="D163" s="9" t="s">
        <v>763</v>
      </c>
      <c r="E163" s="25" t="s">
        <v>504</v>
      </c>
      <c r="F163" s="9" t="s">
        <v>341</v>
      </c>
      <c r="G163" s="53">
        <v>42215</v>
      </c>
      <c r="H163" s="60" t="s">
        <v>2581</v>
      </c>
      <c r="I163" s="9" t="s">
        <v>2167</v>
      </c>
    </row>
    <row r="164" spans="1:9" ht="30.9" customHeight="1">
      <c r="A164" s="16">
        <f t="shared" si="2"/>
        <v>161</v>
      </c>
      <c r="B164" s="9" t="s">
        <v>749</v>
      </c>
      <c r="C164" s="10" t="s">
        <v>757</v>
      </c>
      <c r="D164" s="9" t="s">
        <v>763</v>
      </c>
      <c r="E164" s="25" t="s">
        <v>767</v>
      </c>
      <c r="F164" s="9" t="s">
        <v>341</v>
      </c>
      <c r="G164" s="53">
        <v>42215</v>
      </c>
      <c r="H164" s="60" t="s">
        <v>2582</v>
      </c>
      <c r="I164" s="9" t="s">
        <v>2168</v>
      </c>
    </row>
    <row r="165" spans="1:9" ht="30.9" customHeight="1">
      <c r="A165" s="16">
        <f t="shared" si="2"/>
        <v>162</v>
      </c>
      <c r="B165" s="9" t="s">
        <v>774</v>
      </c>
      <c r="C165" s="10" t="s">
        <v>809</v>
      </c>
      <c r="D165" s="9" t="s">
        <v>848</v>
      </c>
      <c r="E165" s="25" t="s">
        <v>504</v>
      </c>
      <c r="F165" s="9" t="s">
        <v>354</v>
      </c>
      <c r="G165" s="53">
        <v>42292</v>
      </c>
      <c r="H165" s="60" t="s">
        <v>2570</v>
      </c>
      <c r="I165" s="9" t="s">
        <v>2169</v>
      </c>
    </row>
    <row r="166" spans="1:9" ht="30.9" customHeight="1">
      <c r="A166" s="16">
        <f t="shared" si="2"/>
        <v>163</v>
      </c>
      <c r="B166" s="9" t="s">
        <v>750</v>
      </c>
      <c r="C166" s="10" t="s">
        <v>598</v>
      </c>
      <c r="D166" s="9" t="s">
        <v>2679</v>
      </c>
      <c r="E166" s="25" t="s">
        <v>533</v>
      </c>
      <c r="F166" s="9" t="s">
        <v>341</v>
      </c>
      <c r="G166" s="53">
        <v>42215</v>
      </c>
      <c r="H166" s="60" t="s">
        <v>2565</v>
      </c>
      <c r="I166" s="9" t="s">
        <v>2170</v>
      </c>
    </row>
    <row r="167" spans="1:9" ht="30.9" customHeight="1">
      <c r="A167" s="16">
        <f t="shared" si="2"/>
        <v>164</v>
      </c>
      <c r="B167" s="9" t="s">
        <v>751</v>
      </c>
      <c r="C167" s="10" t="s">
        <v>598</v>
      </c>
      <c r="D167" s="9" t="s">
        <v>2679</v>
      </c>
      <c r="E167" s="25" t="s">
        <v>606</v>
      </c>
      <c r="F167" s="9" t="s">
        <v>341</v>
      </c>
      <c r="G167" s="53">
        <v>42215</v>
      </c>
      <c r="H167" s="60" t="s">
        <v>2556</v>
      </c>
      <c r="I167" s="9" t="s">
        <v>2171</v>
      </c>
    </row>
    <row r="168" spans="1:9" ht="30.9" customHeight="1">
      <c r="A168" s="16">
        <f t="shared" si="2"/>
        <v>165</v>
      </c>
      <c r="B168" s="9" t="s">
        <v>752</v>
      </c>
      <c r="C168" s="10" t="s">
        <v>758</v>
      </c>
      <c r="D168" s="9" t="s">
        <v>764</v>
      </c>
      <c r="E168" s="25" t="s">
        <v>1045</v>
      </c>
      <c r="F168" s="9" t="s">
        <v>341</v>
      </c>
      <c r="G168" s="53">
        <v>42215</v>
      </c>
      <c r="H168" s="60" t="s">
        <v>2550</v>
      </c>
      <c r="I168" s="9" t="s">
        <v>2172</v>
      </c>
    </row>
    <row r="169" spans="1:9" ht="30.9" customHeight="1">
      <c r="A169" s="16">
        <f t="shared" si="2"/>
        <v>166</v>
      </c>
      <c r="B169" s="9" t="s">
        <v>753</v>
      </c>
      <c r="C169" s="10" t="s">
        <v>759</v>
      </c>
      <c r="D169" s="9" t="s">
        <v>765</v>
      </c>
      <c r="E169" s="25" t="s">
        <v>1045</v>
      </c>
      <c r="F169" s="9" t="s">
        <v>770</v>
      </c>
      <c r="G169" s="53">
        <v>42215</v>
      </c>
      <c r="H169" s="60" t="s">
        <v>2583</v>
      </c>
      <c r="I169" s="9" t="s">
        <v>2173</v>
      </c>
    </row>
    <row r="170" spans="1:9" ht="30.9" customHeight="1">
      <c r="A170" s="16">
        <f t="shared" si="2"/>
        <v>167</v>
      </c>
      <c r="B170" s="9" t="s">
        <v>775</v>
      </c>
      <c r="C170" s="10" t="s">
        <v>810</v>
      </c>
      <c r="D170" s="10" t="s">
        <v>849</v>
      </c>
      <c r="E170" s="25" t="s">
        <v>388</v>
      </c>
      <c r="F170" s="9" t="s">
        <v>859</v>
      </c>
      <c r="G170" s="53">
        <v>42292</v>
      </c>
      <c r="H170" s="60" t="s">
        <v>2584</v>
      </c>
      <c r="I170" s="9" t="s">
        <v>2174</v>
      </c>
    </row>
    <row r="171" spans="1:9" ht="30.9" customHeight="1">
      <c r="A171" s="16">
        <f t="shared" si="2"/>
        <v>168</v>
      </c>
      <c r="B171" s="9" t="s">
        <v>776</v>
      </c>
      <c r="C171" s="10" t="s">
        <v>810</v>
      </c>
      <c r="D171" s="10" t="s">
        <v>849</v>
      </c>
      <c r="E171" s="25" t="s">
        <v>852</v>
      </c>
      <c r="F171" s="9" t="s">
        <v>859</v>
      </c>
      <c r="G171" s="53">
        <v>42292</v>
      </c>
      <c r="H171" s="60" t="s">
        <v>2585</v>
      </c>
      <c r="I171" s="9" t="s">
        <v>2175</v>
      </c>
    </row>
    <row r="172" spans="1:9" ht="30.9" customHeight="1">
      <c r="A172" s="16">
        <f t="shared" si="2"/>
        <v>169</v>
      </c>
      <c r="B172" s="9" t="s">
        <v>777</v>
      </c>
      <c r="C172" s="10" t="s">
        <v>811</v>
      </c>
      <c r="D172" s="10" t="s">
        <v>850</v>
      </c>
      <c r="E172" s="25" t="s">
        <v>345</v>
      </c>
      <c r="F172" s="9" t="s">
        <v>860</v>
      </c>
      <c r="G172" s="53">
        <v>42292</v>
      </c>
      <c r="H172" s="60" t="s">
        <v>2545</v>
      </c>
      <c r="I172" s="9" t="s">
        <v>2176</v>
      </c>
    </row>
    <row r="173" spans="1:9" ht="30.9" customHeight="1">
      <c r="A173" s="16">
        <f t="shared" si="2"/>
        <v>170</v>
      </c>
      <c r="B173" s="9" t="s">
        <v>778</v>
      </c>
      <c r="C173" s="10" t="s">
        <v>812</v>
      </c>
      <c r="D173" s="10" t="s">
        <v>1767</v>
      </c>
      <c r="E173" s="25" t="s">
        <v>345</v>
      </c>
      <c r="F173" s="9" t="s">
        <v>860</v>
      </c>
      <c r="G173" s="53">
        <v>42292</v>
      </c>
      <c r="H173" s="60" t="s">
        <v>2545</v>
      </c>
      <c r="I173" s="9" t="s">
        <v>2177</v>
      </c>
    </row>
    <row r="174" spans="1:9" ht="30.9" customHeight="1">
      <c r="A174" s="16">
        <f t="shared" si="2"/>
        <v>171</v>
      </c>
      <c r="B174" s="9" t="s">
        <v>779</v>
      </c>
      <c r="C174" s="10" t="s">
        <v>813</v>
      </c>
      <c r="D174" s="10" t="s">
        <v>856</v>
      </c>
      <c r="E174" s="25" t="s">
        <v>853</v>
      </c>
      <c r="F174" s="9" t="s">
        <v>341</v>
      </c>
      <c r="G174" s="53">
        <v>42292</v>
      </c>
      <c r="H174" s="60" t="s">
        <v>2586</v>
      </c>
      <c r="I174" s="9" t="s">
        <v>2178</v>
      </c>
    </row>
    <row r="175" spans="1:9" ht="30.9" customHeight="1">
      <c r="A175" s="16">
        <f t="shared" si="2"/>
        <v>172</v>
      </c>
      <c r="B175" s="9" t="s">
        <v>780</v>
      </c>
      <c r="C175" s="10" t="s">
        <v>814</v>
      </c>
      <c r="D175" s="10" t="s">
        <v>2720</v>
      </c>
      <c r="E175" s="25" t="s">
        <v>345</v>
      </c>
      <c r="F175" s="9" t="s">
        <v>349</v>
      </c>
      <c r="G175" s="53">
        <v>42292</v>
      </c>
      <c r="H175" s="60" t="s">
        <v>2564</v>
      </c>
      <c r="I175" s="9" t="s">
        <v>2179</v>
      </c>
    </row>
    <row r="176" spans="1:9" ht="30.9" customHeight="1">
      <c r="A176" s="16">
        <f t="shared" si="2"/>
        <v>173</v>
      </c>
      <c r="B176" s="9" t="s">
        <v>781</v>
      </c>
      <c r="C176" s="10" t="s">
        <v>815</v>
      </c>
      <c r="D176" s="10" t="s">
        <v>833</v>
      </c>
      <c r="E176" s="25" t="s">
        <v>574</v>
      </c>
      <c r="F176" s="9" t="s">
        <v>861</v>
      </c>
      <c r="G176" s="53">
        <v>42292</v>
      </c>
      <c r="H176" s="60" t="s">
        <v>2547</v>
      </c>
      <c r="I176" s="9" t="s">
        <v>2180</v>
      </c>
    </row>
    <row r="177" spans="1:9" ht="77.5">
      <c r="A177" s="16">
        <f t="shared" si="2"/>
        <v>174</v>
      </c>
      <c r="B177" s="9" t="s">
        <v>782</v>
      </c>
      <c r="C177" s="10" t="s">
        <v>816</v>
      </c>
      <c r="D177" s="10" t="s">
        <v>2664</v>
      </c>
      <c r="E177" s="25" t="s">
        <v>574</v>
      </c>
      <c r="F177" s="9" t="s">
        <v>444</v>
      </c>
      <c r="G177" s="53">
        <v>42292</v>
      </c>
      <c r="H177" s="60" t="s">
        <v>2568</v>
      </c>
      <c r="I177" s="9" t="s">
        <v>2181</v>
      </c>
    </row>
    <row r="178" spans="1:9" ht="30.9" customHeight="1">
      <c r="A178" s="16">
        <f t="shared" si="2"/>
        <v>175</v>
      </c>
      <c r="B178" s="9" t="s">
        <v>783</v>
      </c>
      <c r="C178" s="10" t="s">
        <v>817</v>
      </c>
      <c r="D178" s="10" t="s">
        <v>2687</v>
      </c>
      <c r="E178" s="25" t="s">
        <v>574</v>
      </c>
      <c r="F178" s="10" t="s">
        <v>862</v>
      </c>
      <c r="G178" s="53">
        <v>42292</v>
      </c>
      <c r="H178" s="60" t="s">
        <v>2547</v>
      </c>
      <c r="I178" s="9" t="s">
        <v>2182</v>
      </c>
    </row>
    <row r="179" spans="1:9" ht="30.9" customHeight="1">
      <c r="A179" s="16">
        <f t="shared" si="2"/>
        <v>176</v>
      </c>
      <c r="B179" s="9" t="s">
        <v>784</v>
      </c>
      <c r="C179" s="10" t="s">
        <v>818</v>
      </c>
      <c r="D179" s="10" t="s">
        <v>834</v>
      </c>
      <c r="E179" s="25" t="s">
        <v>1044</v>
      </c>
      <c r="F179" s="10" t="s">
        <v>455</v>
      </c>
      <c r="G179" s="53">
        <v>42292</v>
      </c>
      <c r="H179" s="60" t="s">
        <v>2542</v>
      </c>
      <c r="I179" s="9" t="s">
        <v>2183</v>
      </c>
    </row>
    <row r="180" spans="1:9" ht="30.9" customHeight="1">
      <c r="A180" s="16">
        <f t="shared" si="2"/>
        <v>177</v>
      </c>
      <c r="B180" s="9" t="s">
        <v>785</v>
      </c>
      <c r="C180" s="10" t="s">
        <v>819</v>
      </c>
      <c r="D180" s="10" t="s">
        <v>835</v>
      </c>
      <c r="E180" s="25" t="s">
        <v>1044</v>
      </c>
      <c r="F180" s="10" t="s">
        <v>863</v>
      </c>
      <c r="G180" s="53">
        <v>42292</v>
      </c>
      <c r="H180" s="60" t="s">
        <v>2547</v>
      </c>
      <c r="I180" s="9" t="s">
        <v>2184</v>
      </c>
    </row>
    <row r="181" spans="1:9" ht="30.9" customHeight="1">
      <c r="A181" s="16">
        <f t="shared" si="2"/>
        <v>178</v>
      </c>
      <c r="B181" s="9" t="s">
        <v>786</v>
      </c>
      <c r="C181" s="10" t="s">
        <v>820</v>
      </c>
      <c r="D181" s="10" t="s">
        <v>836</v>
      </c>
      <c r="E181" s="25" t="s">
        <v>1044</v>
      </c>
      <c r="F181" s="10" t="s">
        <v>863</v>
      </c>
      <c r="G181" s="53">
        <v>42292</v>
      </c>
      <c r="H181" s="60" t="s">
        <v>2801</v>
      </c>
      <c r="I181" s="9" t="s">
        <v>2185</v>
      </c>
    </row>
    <row r="182" spans="1:9" ht="30.9" customHeight="1">
      <c r="A182" s="16">
        <f t="shared" si="2"/>
        <v>179</v>
      </c>
      <c r="B182" s="9" t="s">
        <v>787</v>
      </c>
      <c r="C182" s="10" t="s">
        <v>821</v>
      </c>
      <c r="D182" s="10" t="s">
        <v>857</v>
      </c>
      <c r="E182" s="25" t="s">
        <v>1044</v>
      </c>
      <c r="F182" s="10" t="s">
        <v>863</v>
      </c>
      <c r="G182" s="53">
        <v>42292</v>
      </c>
      <c r="H182" s="60" t="s">
        <v>2547</v>
      </c>
      <c r="I182" s="9" t="s">
        <v>2186</v>
      </c>
    </row>
    <row r="183" spans="1:9" ht="30.9" customHeight="1">
      <c r="A183" s="16">
        <f t="shared" si="2"/>
        <v>180</v>
      </c>
      <c r="B183" s="9" t="s">
        <v>788</v>
      </c>
      <c r="C183" s="10" t="s">
        <v>822</v>
      </c>
      <c r="D183" s="10" t="s">
        <v>2688</v>
      </c>
      <c r="E183" s="25" t="s">
        <v>1044</v>
      </c>
      <c r="F183" s="10" t="s">
        <v>863</v>
      </c>
      <c r="G183" s="53">
        <v>42292</v>
      </c>
      <c r="H183" s="60" t="s">
        <v>2802</v>
      </c>
      <c r="I183" s="9" t="s">
        <v>2187</v>
      </c>
    </row>
    <row r="184" spans="1:9" ht="30.9" customHeight="1">
      <c r="A184" s="16">
        <f t="shared" si="2"/>
        <v>181</v>
      </c>
      <c r="B184" s="9" t="s">
        <v>789</v>
      </c>
      <c r="C184" s="10" t="s">
        <v>823</v>
      </c>
      <c r="D184" s="10" t="s">
        <v>837</v>
      </c>
      <c r="E184" s="25" t="s">
        <v>1044</v>
      </c>
      <c r="F184" s="10" t="s">
        <v>863</v>
      </c>
      <c r="G184" s="53">
        <v>42292</v>
      </c>
      <c r="H184" s="60" t="s">
        <v>2555</v>
      </c>
      <c r="I184" s="9" t="s">
        <v>2188</v>
      </c>
    </row>
    <row r="185" spans="1:9" ht="30.9" customHeight="1">
      <c r="A185" s="16">
        <f t="shared" si="2"/>
        <v>182</v>
      </c>
      <c r="B185" s="9" t="s">
        <v>790</v>
      </c>
      <c r="C185" s="10" t="s">
        <v>824</v>
      </c>
      <c r="D185" s="10" t="s">
        <v>1701</v>
      </c>
      <c r="E185" s="25" t="s">
        <v>1044</v>
      </c>
      <c r="F185" s="10" t="s">
        <v>863</v>
      </c>
      <c r="G185" s="53">
        <v>42292</v>
      </c>
      <c r="H185" s="60" t="s">
        <v>2549</v>
      </c>
      <c r="I185" s="9" t="s">
        <v>2189</v>
      </c>
    </row>
    <row r="186" spans="1:9" ht="30.9" customHeight="1">
      <c r="A186" s="16">
        <f t="shared" si="2"/>
        <v>183</v>
      </c>
      <c r="B186" s="9" t="s">
        <v>791</v>
      </c>
      <c r="C186" s="10" t="s">
        <v>822</v>
      </c>
      <c r="D186" s="10" t="s">
        <v>2688</v>
      </c>
      <c r="E186" s="25" t="s">
        <v>1044</v>
      </c>
      <c r="F186" s="10" t="s">
        <v>864</v>
      </c>
      <c r="G186" s="53">
        <v>42292</v>
      </c>
      <c r="H186" s="60" t="s">
        <v>2550</v>
      </c>
      <c r="I186" s="9" t="s">
        <v>2190</v>
      </c>
    </row>
    <row r="187" spans="1:9" ht="30.9" customHeight="1">
      <c r="A187" s="16">
        <f t="shared" si="2"/>
        <v>184</v>
      </c>
      <c r="B187" s="9" t="s">
        <v>792</v>
      </c>
      <c r="C187" s="10" t="s">
        <v>825</v>
      </c>
      <c r="D187" s="10" t="s">
        <v>858</v>
      </c>
      <c r="E187" s="25" t="s">
        <v>1044</v>
      </c>
      <c r="F187" s="10" t="s">
        <v>864</v>
      </c>
      <c r="G187" s="53">
        <v>42292</v>
      </c>
      <c r="H187" s="60" t="s">
        <v>2548</v>
      </c>
      <c r="I187" s="9" t="s">
        <v>2191</v>
      </c>
    </row>
    <row r="188" spans="1:9" ht="30.9" customHeight="1">
      <c r="A188" s="16">
        <f t="shared" si="2"/>
        <v>185</v>
      </c>
      <c r="B188" s="9" t="s">
        <v>793</v>
      </c>
      <c r="C188" s="10" t="s">
        <v>826</v>
      </c>
      <c r="D188" s="10" t="s">
        <v>838</v>
      </c>
      <c r="E188" s="25" t="s">
        <v>1044</v>
      </c>
      <c r="F188" s="10" t="s">
        <v>444</v>
      </c>
      <c r="G188" s="53">
        <v>42292</v>
      </c>
      <c r="H188" s="60" t="s">
        <v>2555</v>
      </c>
      <c r="I188" s="9" t="s">
        <v>2192</v>
      </c>
    </row>
    <row r="189" spans="1:9" ht="30.9" customHeight="1">
      <c r="A189" s="16">
        <f t="shared" si="2"/>
        <v>186</v>
      </c>
      <c r="B189" s="9" t="s">
        <v>794</v>
      </c>
      <c r="C189" s="10" t="s">
        <v>822</v>
      </c>
      <c r="D189" s="10" t="s">
        <v>2688</v>
      </c>
      <c r="E189" s="25" t="s">
        <v>1044</v>
      </c>
      <c r="F189" s="10" t="s">
        <v>864</v>
      </c>
      <c r="G189" s="53">
        <v>42292</v>
      </c>
      <c r="H189" s="60" t="s">
        <v>2803</v>
      </c>
      <c r="I189" s="9" t="s">
        <v>2193</v>
      </c>
    </row>
    <row r="190" spans="1:9" ht="30.9" customHeight="1">
      <c r="A190" s="16">
        <f t="shared" si="2"/>
        <v>187</v>
      </c>
      <c r="B190" s="9" t="s">
        <v>795</v>
      </c>
      <c r="C190" s="10" t="s">
        <v>598</v>
      </c>
      <c r="D190" s="10" t="s">
        <v>2679</v>
      </c>
      <c r="E190" s="25" t="s">
        <v>345</v>
      </c>
      <c r="F190" s="10" t="s">
        <v>865</v>
      </c>
      <c r="G190" s="53">
        <v>42292</v>
      </c>
      <c r="H190" s="60" t="s">
        <v>2548</v>
      </c>
      <c r="I190" s="9" t="s">
        <v>2194</v>
      </c>
    </row>
    <row r="191" spans="1:9" ht="30.9" customHeight="1">
      <c r="A191" s="16">
        <f t="shared" si="2"/>
        <v>188</v>
      </c>
      <c r="B191" s="9" t="s">
        <v>796</v>
      </c>
      <c r="C191" s="10" t="s">
        <v>675</v>
      </c>
      <c r="D191" s="10" t="s">
        <v>684</v>
      </c>
      <c r="E191" s="25" t="s">
        <v>854</v>
      </c>
      <c r="F191" s="10" t="s">
        <v>559</v>
      </c>
      <c r="G191" s="53">
        <v>42292</v>
      </c>
      <c r="H191" s="60" t="s">
        <v>2549</v>
      </c>
      <c r="I191" s="9" t="s">
        <v>2195</v>
      </c>
    </row>
    <row r="192" spans="1:9" ht="30.9" customHeight="1">
      <c r="A192" s="16">
        <f t="shared" si="2"/>
        <v>189</v>
      </c>
      <c r="B192" s="9" t="s">
        <v>797</v>
      </c>
      <c r="C192" s="10" t="s">
        <v>675</v>
      </c>
      <c r="D192" s="10" t="s">
        <v>684</v>
      </c>
      <c r="E192" s="25" t="s">
        <v>854</v>
      </c>
      <c r="F192" s="10" t="s">
        <v>682</v>
      </c>
      <c r="G192" s="53">
        <v>42292</v>
      </c>
      <c r="H192" s="60" t="s">
        <v>2549</v>
      </c>
      <c r="I192" s="9" t="s">
        <v>2196</v>
      </c>
    </row>
    <row r="193" spans="1:9" ht="30.9" customHeight="1">
      <c r="A193" s="16">
        <f t="shared" si="2"/>
        <v>190</v>
      </c>
      <c r="B193" s="9" t="s">
        <v>798</v>
      </c>
      <c r="C193" s="10" t="s">
        <v>555</v>
      </c>
      <c r="D193" s="10" t="s">
        <v>2749</v>
      </c>
      <c r="E193" s="25" t="s">
        <v>855</v>
      </c>
      <c r="F193" s="10" t="s">
        <v>559</v>
      </c>
      <c r="G193" s="53">
        <v>42292</v>
      </c>
      <c r="H193" s="60" t="s">
        <v>2589</v>
      </c>
      <c r="I193" s="9" t="s">
        <v>2197</v>
      </c>
    </row>
    <row r="194" spans="1:9" ht="30.9" customHeight="1">
      <c r="A194" s="16">
        <f t="shared" si="2"/>
        <v>191</v>
      </c>
      <c r="B194" s="9" t="s">
        <v>799</v>
      </c>
      <c r="C194" s="10" t="s">
        <v>491</v>
      </c>
      <c r="D194" s="10" t="s">
        <v>1813</v>
      </c>
      <c r="E194" s="25" t="s">
        <v>855</v>
      </c>
      <c r="F194" s="10" t="s">
        <v>559</v>
      </c>
      <c r="G194" s="53">
        <v>42292</v>
      </c>
      <c r="H194" s="60" t="s">
        <v>2564</v>
      </c>
      <c r="I194" s="9" t="s">
        <v>2198</v>
      </c>
    </row>
    <row r="195" spans="1:9" ht="30.9" customHeight="1">
      <c r="A195" s="16">
        <f t="shared" si="2"/>
        <v>192</v>
      </c>
      <c r="B195" s="9" t="s">
        <v>800</v>
      </c>
      <c r="C195" s="10" t="s">
        <v>827</v>
      </c>
      <c r="D195" s="10" t="s">
        <v>2689</v>
      </c>
      <c r="E195" s="25" t="s">
        <v>935</v>
      </c>
      <c r="F195" s="10" t="s">
        <v>616</v>
      </c>
      <c r="G195" s="53">
        <v>42292</v>
      </c>
      <c r="H195" s="60" t="s">
        <v>2550</v>
      </c>
      <c r="I195" s="9" t="s">
        <v>2199</v>
      </c>
    </row>
    <row r="196" spans="1:9" ht="30.9" customHeight="1">
      <c r="A196" s="16">
        <f t="shared" si="2"/>
        <v>193</v>
      </c>
      <c r="B196" s="9" t="s">
        <v>801</v>
      </c>
      <c r="C196" s="10" t="s">
        <v>828</v>
      </c>
      <c r="D196" s="10" t="s">
        <v>2665</v>
      </c>
      <c r="E196" s="25" t="s">
        <v>504</v>
      </c>
      <c r="F196" s="10" t="s">
        <v>455</v>
      </c>
      <c r="G196" s="53">
        <v>42292</v>
      </c>
      <c r="H196" s="60" t="s">
        <v>2564</v>
      </c>
      <c r="I196" s="9" t="s">
        <v>2200</v>
      </c>
    </row>
    <row r="197" spans="1:9" ht="30.9" customHeight="1">
      <c r="A197" s="16">
        <f t="shared" ref="A197:A260" si="3">IF(AND(NOT(ISERR(FIND($K$4,D197))),NOT(ISERR(FIND($K$5,D197))),NOT(ISERR(FIND($K$6,D197))),NOT(ISERR(FIND($K$7,D197))) ),A196+1,A196)</f>
        <v>194</v>
      </c>
      <c r="B197" s="9" t="s">
        <v>802</v>
      </c>
      <c r="C197" s="10" t="s">
        <v>828</v>
      </c>
      <c r="D197" s="10" t="s">
        <v>2665</v>
      </c>
      <c r="E197" s="25" t="s">
        <v>852</v>
      </c>
      <c r="F197" s="10" t="s">
        <v>455</v>
      </c>
      <c r="G197" s="53">
        <v>42292</v>
      </c>
      <c r="H197" s="60" t="s">
        <v>2590</v>
      </c>
      <c r="I197" s="9" t="s">
        <v>2201</v>
      </c>
    </row>
    <row r="198" spans="1:9" ht="30.9" customHeight="1">
      <c r="A198" s="16">
        <f t="shared" si="3"/>
        <v>195</v>
      </c>
      <c r="B198" s="9" t="s">
        <v>803</v>
      </c>
      <c r="C198" s="10" t="s">
        <v>829</v>
      </c>
      <c r="D198" s="10" t="s">
        <v>851</v>
      </c>
      <c r="E198" s="25" t="s">
        <v>504</v>
      </c>
      <c r="F198" s="10" t="s">
        <v>455</v>
      </c>
      <c r="G198" s="53">
        <v>42292</v>
      </c>
      <c r="H198" s="60" t="s">
        <v>2591</v>
      </c>
      <c r="I198" s="9" t="s">
        <v>2202</v>
      </c>
    </row>
    <row r="199" spans="1:9" ht="30.9" customHeight="1">
      <c r="A199" s="16">
        <f t="shared" si="3"/>
        <v>196</v>
      </c>
      <c r="B199" s="9" t="s">
        <v>804</v>
      </c>
      <c r="C199" s="10" t="s">
        <v>829</v>
      </c>
      <c r="D199" s="10" t="s">
        <v>851</v>
      </c>
      <c r="E199" s="25" t="s">
        <v>852</v>
      </c>
      <c r="F199" s="10" t="s">
        <v>455</v>
      </c>
      <c r="G199" s="53">
        <v>42292</v>
      </c>
      <c r="H199" s="60" t="s">
        <v>2592</v>
      </c>
      <c r="I199" s="9" t="s">
        <v>2203</v>
      </c>
    </row>
    <row r="200" spans="1:9" ht="30.9" customHeight="1">
      <c r="A200" s="16">
        <f t="shared" si="3"/>
        <v>197</v>
      </c>
      <c r="B200" s="9" t="s">
        <v>805</v>
      </c>
      <c r="C200" s="10" t="s">
        <v>830</v>
      </c>
      <c r="D200" s="10" t="s">
        <v>839</v>
      </c>
      <c r="E200" s="25" t="s">
        <v>1042</v>
      </c>
      <c r="F200" s="10" t="s">
        <v>866</v>
      </c>
      <c r="G200" s="53">
        <v>42292</v>
      </c>
      <c r="H200" s="60" t="s">
        <v>2550</v>
      </c>
      <c r="I200" s="9" t="s">
        <v>2204</v>
      </c>
    </row>
    <row r="201" spans="1:9" ht="30.9" customHeight="1">
      <c r="A201" s="16">
        <f t="shared" si="3"/>
        <v>198</v>
      </c>
      <c r="B201" s="9" t="s">
        <v>806</v>
      </c>
      <c r="C201" s="10" t="s">
        <v>830</v>
      </c>
      <c r="D201" s="10" t="s">
        <v>839</v>
      </c>
      <c r="E201" s="25" t="s">
        <v>533</v>
      </c>
      <c r="F201" s="10" t="s">
        <v>866</v>
      </c>
      <c r="G201" s="53">
        <v>42292</v>
      </c>
      <c r="H201" s="60" t="s">
        <v>2593</v>
      </c>
      <c r="I201" s="9" t="s">
        <v>2205</v>
      </c>
    </row>
    <row r="202" spans="1:9" ht="30.9" customHeight="1">
      <c r="A202" s="16">
        <f t="shared" si="3"/>
        <v>199</v>
      </c>
      <c r="B202" s="9" t="s">
        <v>807</v>
      </c>
      <c r="C202" s="10" t="s">
        <v>831</v>
      </c>
      <c r="D202" s="10" t="s">
        <v>2753</v>
      </c>
      <c r="E202" s="25" t="s">
        <v>345</v>
      </c>
      <c r="F202" s="10" t="s">
        <v>867</v>
      </c>
      <c r="G202" s="53">
        <v>42292</v>
      </c>
      <c r="H202" s="60" t="s">
        <v>2594</v>
      </c>
      <c r="I202" s="9" t="s">
        <v>2206</v>
      </c>
    </row>
    <row r="203" spans="1:9" ht="30.9" customHeight="1">
      <c r="A203" s="16">
        <f t="shared" si="3"/>
        <v>200</v>
      </c>
      <c r="B203" s="9" t="s">
        <v>808</v>
      </c>
      <c r="C203" s="10" t="s">
        <v>832</v>
      </c>
      <c r="D203" s="10" t="s">
        <v>2754</v>
      </c>
      <c r="E203" s="25" t="s">
        <v>345</v>
      </c>
      <c r="F203" s="10" t="s">
        <v>868</v>
      </c>
      <c r="G203" s="53">
        <v>42292</v>
      </c>
      <c r="H203" s="60" t="s">
        <v>2595</v>
      </c>
      <c r="I203" s="9" t="s">
        <v>2207</v>
      </c>
    </row>
    <row r="204" spans="1:9" ht="66" customHeight="1">
      <c r="A204" s="16">
        <f t="shared" si="3"/>
        <v>201</v>
      </c>
      <c r="B204" s="9" t="s">
        <v>869</v>
      </c>
      <c r="C204" s="10" t="s">
        <v>870</v>
      </c>
      <c r="D204" s="10" t="s">
        <v>1768</v>
      </c>
      <c r="E204" s="25" t="s">
        <v>345</v>
      </c>
      <c r="F204" s="10" t="s">
        <v>905</v>
      </c>
      <c r="G204" s="53">
        <v>42335</v>
      </c>
      <c r="H204" s="60" t="s">
        <v>2545</v>
      </c>
      <c r="I204" s="9" t="s">
        <v>2208</v>
      </c>
    </row>
    <row r="205" spans="1:9" ht="30.9" customHeight="1">
      <c r="A205" s="16">
        <f t="shared" si="3"/>
        <v>202</v>
      </c>
      <c r="B205" s="9" t="s">
        <v>871</v>
      </c>
      <c r="C205" s="10" t="s">
        <v>872</v>
      </c>
      <c r="D205" s="10" t="s">
        <v>2690</v>
      </c>
      <c r="E205" s="25" t="s">
        <v>345</v>
      </c>
      <c r="F205" s="10" t="s">
        <v>520</v>
      </c>
      <c r="G205" s="53">
        <v>42336</v>
      </c>
      <c r="H205" s="60" t="s">
        <v>2596</v>
      </c>
      <c r="I205" s="9" t="s">
        <v>2209</v>
      </c>
    </row>
    <row r="206" spans="1:9" ht="62">
      <c r="A206" s="16">
        <f t="shared" si="3"/>
        <v>203</v>
      </c>
      <c r="B206" s="9" t="s">
        <v>873</v>
      </c>
      <c r="C206" s="10" t="s">
        <v>874</v>
      </c>
      <c r="D206" s="10" t="s">
        <v>2691</v>
      </c>
      <c r="E206" s="25" t="s">
        <v>345</v>
      </c>
      <c r="F206" s="10" t="s">
        <v>906</v>
      </c>
      <c r="G206" s="53">
        <v>42337</v>
      </c>
      <c r="H206" s="60" t="s">
        <v>2542</v>
      </c>
      <c r="I206" s="9" t="s">
        <v>2210</v>
      </c>
    </row>
    <row r="207" spans="1:9" ht="62">
      <c r="A207" s="16">
        <f t="shared" si="3"/>
        <v>204</v>
      </c>
      <c r="B207" s="9" t="s">
        <v>875</v>
      </c>
      <c r="C207" s="10" t="s">
        <v>876</v>
      </c>
      <c r="D207" s="10" t="s">
        <v>1809</v>
      </c>
      <c r="E207" s="25" t="s">
        <v>345</v>
      </c>
      <c r="F207" s="10" t="s">
        <v>906</v>
      </c>
      <c r="G207" s="53">
        <v>42337</v>
      </c>
      <c r="H207" s="60" t="s">
        <v>2542</v>
      </c>
      <c r="I207" s="9" t="s">
        <v>2211</v>
      </c>
    </row>
    <row r="208" spans="1:9" ht="62">
      <c r="A208" s="16">
        <f t="shared" si="3"/>
        <v>205</v>
      </c>
      <c r="B208" s="9" t="s">
        <v>877</v>
      </c>
      <c r="C208" s="10" t="s">
        <v>878</v>
      </c>
      <c r="D208" s="10" t="s">
        <v>2692</v>
      </c>
      <c r="E208" s="25" t="s">
        <v>345</v>
      </c>
      <c r="F208" s="10" t="s">
        <v>906</v>
      </c>
      <c r="G208" s="53">
        <v>42337</v>
      </c>
      <c r="H208" s="60" t="s">
        <v>2549</v>
      </c>
      <c r="I208" s="9" t="s">
        <v>2212</v>
      </c>
    </row>
    <row r="209" spans="1:9" ht="62">
      <c r="A209" s="16">
        <f t="shared" si="3"/>
        <v>206</v>
      </c>
      <c r="B209" s="9" t="s">
        <v>879</v>
      </c>
      <c r="C209" s="10" t="s">
        <v>880</v>
      </c>
      <c r="D209" s="10" t="s">
        <v>2693</v>
      </c>
      <c r="E209" s="25" t="s">
        <v>345</v>
      </c>
      <c r="F209" s="10" t="s">
        <v>906</v>
      </c>
      <c r="G209" s="53">
        <v>42337</v>
      </c>
      <c r="H209" s="60" t="s">
        <v>2550</v>
      </c>
      <c r="I209" s="9" t="s">
        <v>2213</v>
      </c>
    </row>
    <row r="210" spans="1:9" ht="62">
      <c r="A210" s="16">
        <f t="shared" si="3"/>
        <v>207</v>
      </c>
      <c r="B210" s="9" t="s">
        <v>881</v>
      </c>
      <c r="C210" s="10" t="s">
        <v>882</v>
      </c>
      <c r="D210" s="10" t="s">
        <v>912</v>
      </c>
      <c r="E210" s="25" t="s">
        <v>345</v>
      </c>
      <c r="F210" s="10" t="s">
        <v>906</v>
      </c>
      <c r="G210" s="53">
        <v>42337</v>
      </c>
      <c r="H210" s="60" t="s">
        <v>2549</v>
      </c>
      <c r="I210" s="9" t="s">
        <v>2214</v>
      </c>
    </row>
    <row r="211" spans="1:9" ht="62">
      <c r="A211" s="16">
        <f t="shared" si="3"/>
        <v>208</v>
      </c>
      <c r="B211" s="9" t="s">
        <v>883</v>
      </c>
      <c r="C211" s="10" t="s">
        <v>884</v>
      </c>
      <c r="D211" s="10" t="s">
        <v>1769</v>
      </c>
      <c r="E211" s="25" t="s">
        <v>345</v>
      </c>
      <c r="F211" s="10" t="s">
        <v>906</v>
      </c>
      <c r="G211" s="53">
        <v>42337</v>
      </c>
      <c r="H211" s="60" t="s">
        <v>2550</v>
      </c>
      <c r="I211" s="9" t="s">
        <v>2215</v>
      </c>
    </row>
    <row r="212" spans="1:9" ht="62">
      <c r="A212" s="16">
        <f t="shared" si="3"/>
        <v>209</v>
      </c>
      <c r="B212" s="9" t="s">
        <v>885</v>
      </c>
      <c r="C212" s="10" t="s">
        <v>886</v>
      </c>
      <c r="D212" s="10" t="s">
        <v>1770</v>
      </c>
      <c r="E212" s="25" t="s">
        <v>345</v>
      </c>
      <c r="F212" s="10" t="s">
        <v>906</v>
      </c>
      <c r="G212" s="53">
        <v>42337</v>
      </c>
      <c r="H212" s="60" t="s">
        <v>2549</v>
      </c>
      <c r="I212" s="9" t="s">
        <v>2216</v>
      </c>
    </row>
    <row r="213" spans="1:9" ht="62">
      <c r="A213" s="16">
        <f t="shared" si="3"/>
        <v>210</v>
      </c>
      <c r="B213" s="9" t="s">
        <v>887</v>
      </c>
      <c r="C213" s="10" t="s">
        <v>888</v>
      </c>
      <c r="D213" s="10" t="s">
        <v>913</v>
      </c>
      <c r="E213" s="25" t="s">
        <v>345</v>
      </c>
      <c r="F213" s="10" t="s">
        <v>906</v>
      </c>
      <c r="G213" s="53">
        <v>42337</v>
      </c>
      <c r="H213" s="60" t="s">
        <v>2549</v>
      </c>
      <c r="I213" s="9" t="s">
        <v>2217</v>
      </c>
    </row>
    <row r="214" spans="1:9" ht="31">
      <c r="A214" s="16">
        <f t="shared" si="3"/>
        <v>211</v>
      </c>
      <c r="B214" s="9" t="s">
        <v>889</v>
      </c>
      <c r="C214" s="10" t="s">
        <v>890</v>
      </c>
      <c r="D214" s="10" t="s">
        <v>1810</v>
      </c>
      <c r="E214" s="25" t="s">
        <v>345</v>
      </c>
      <c r="F214" s="10" t="s">
        <v>601</v>
      </c>
      <c r="G214" s="53">
        <v>42337</v>
      </c>
      <c r="H214" s="60" t="s">
        <v>2568</v>
      </c>
      <c r="I214" s="9" t="s">
        <v>2218</v>
      </c>
    </row>
    <row r="215" spans="1:9" ht="62">
      <c r="A215" s="16">
        <f t="shared" si="3"/>
        <v>212</v>
      </c>
      <c r="B215" s="9" t="s">
        <v>891</v>
      </c>
      <c r="C215" s="10" t="s">
        <v>892</v>
      </c>
      <c r="D215" s="10" t="s">
        <v>914</v>
      </c>
      <c r="E215" s="25" t="s">
        <v>345</v>
      </c>
      <c r="F215" s="10" t="s">
        <v>907</v>
      </c>
      <c r="G215" s="53">
        <v>42337</v>
      </c>
      <c r="H215" s="60" t="s">
        <v>2547</v>
      </c>
      <c r="I215" s="9" t="s">
        <v>2219</v>
      </c>
    </row>
    <row r="216" spans="1:9" ht="46.5">
      <c r="A216" s="16">
        <f t="shared" si="3"/>
        <v>213</v>
      </c>
      <c r="B216" s="9" t="s">
        <v>893</v>
      </c>
      <c r="C216" s="10" t="s">
        <v>894</v>
      </c>
      <c r="D216" s="10" t="s">
        <v>842</v>
      </c>
      <c r="E216" s="25" t="s">
        <v>504</v>
      </c>
      <c r="F216" s="10" t="s">
        <v>908</v>
      </c>
      <c r="G216" s="53">
        <v>42337</v>
      </c>
      <c r="H216" s="60" t="s">
        <v>2549</v>
      </c>
      <c r="I216" s="9" t="s">
        <v>2220</v>
      </c>
    </row>
    <row r="217" spans="1:9" ht="30.9" customHeight="1">
      <c r="A217" s="16">
        <f t="shared" si="3"/>
        <v>214</v>
      </c>
      <c r="B217" s="9" t="s">
        <v>895</v>
      </c>
      <c r="C217" s="10" t="s">
        <v>598</v>
      </c>
      <c r="D217" s="10" t="s">
        <v>2679</v>
      </c>
      <c r="E217" s="25" t="s">
        <v>533</v>
      </c>
      <c r="F217" s="10" t="s">
        <v>455</v>
      </c>
      <c r="G217" s="53">
        <v>42337</v>
      </c>
      <c r="H217" s="60" t="s">
        <v>2597</v>
      </c>
      <c r="I217" s="9" t="s">
        <v>2221</v>
      </c>
    </row>
    <row r="218" spans="1:9" ht="30.9" customHeight="1">
      <c r="A218" s="16">
        <f t="shared" si="3"/>
        <v>215</v>
      </c>
      <c r="B218" s="9" t="s">
        <v>896</v>
      </c>
      <c r="C218" s="10" t="s">
        <v>897</v>
      </c>
      <c r="D218" s="10" t="s">
        <v>909</v>
      </c>
      <c r="E218" s="25" t="s">
        <v>904</v>
      </c>
      <c r="F218" s="10" t="s">
        <v>341</v>
      </c>
      <c r="G218" s="53">
        <v>42337</v>
      </c>
      <c r="H218" s="60" t="s">
        <v>2567</v>
      </c>
      <c r="I218" s="9" t="s">
        <v>2222</v>
      </c>
    </row>
    <row r="219" spans="1:9" ht="30.9" customHeight="1">
      <c r="A219" s="16">
        <f t="shared" si="3"/>
        <v>216</v>
      </c>
      <c r="B219" s="9" t="s">
        <v>898</v>
      </c>
      <c r="C219" s="10" t="s">
        <v>899</v>
      </c>
      <c r="D219" s="10" t="s">
        <v>910</v>
      </c>
      <c r="E219" s="25" t="s">
        <v>345</v>
      </c>
      <c r="F219" s="10" t="s">
        <v>341</v>
      </c>
      <c r="G219" s="53">
        <v>42337</v>
      </c>
      <c r="H219" s="60" t="s">
        <v>2598</v>
      </c>
      <c r="I219" s="9" t="s">
        <v>2223</v>
      </c>
    </row>
    <row r="220" spans="1:9" ht="30.9" customHeight="1">
      <c r="A220" s="16">
        <f t="shared" si="3"/>
        <v>217</v>
      </c>
      <c r="B220" s="9" t="s">
        <v>900</v>
      </c>
      <c r="C220" s="10" t="s">
        <v>901</v>
      </c>
      <c r="D220" s="10" t="s">
        <v>911</v>
      </c>
      <c r="E220" s="25" t="s">
        <v>345</v>
      </c>
      <c r="F220" s="10" t="s">
        <v>341</v>
      </c>
      <c r="G220" s="53">
        <v>42337</v>
      </c>
      <c r="H220" s="60" t="s">
        <v>2576</v>
      </c>
      <c r="I220" s="9" t="s">
        <v>2224</v>
      </c>
    </row>
    <row r="221" spans="1:9" ht="30.9" customHeight="1">
      <c r="A221" s="16">
        <f t="shared" si="3"/>
        <v>218</v>
      </c>
      <c r="B221" s="9" t="s">
        <v>902</v>
      </c>
      <c r="C221" s="10" t="s">
        <v>903</v>
      </c>
      <c r="D221" s="10" t="s">
        <v>2755</v>
      </c>
      <c r="E221" s="25" t="s">
        <v>345</v>
      </c>
      <c r="F221" s="10" t="s">
        <v>622</v>
      </c>
      <c r="G221" s="53">
        <v>42337</v>
      </c>
      <c r="H221" s="60" t="s">
        <v>2596</v>
      </c>
      <c r="I221" s="9" t="s">
        <v>2225</v>
      </c>
    </row>
    <row r="222" spans="1:9" ht="30.9" customHeight="1">
      <c r="A222" s="16">
        <f t="shared" si="3"/>
        <v>219</v>
      </c>
      <c r="B222" s="9" t="s">
        <v>915</v>
      </c>
      <c r="C222" s="10" t="s">
        <v>916</v>
      </c>
      <c r="D222" s="10" t="s">
        <v>917</v>
      </c>
      <c r="E222" s="25" t="s">
        <v>504</v>
      </c>
      <c r="F222" s="10" t="s">
        <v>455</v>
      </c>
      <c r="G222" s="53">
        <v>42398</v>
      </c>
      <c r="H222" s="60" t="s">
        <v>2599</v>
      </c>
      <c r="I222" s="9" t="s">
        <v>2226</v>
      </c>
    </row>
    <row r="223" spans="1:9" ht="30.9" customHeight="1">
      <c r="A223" s="16">
        <f t="shared" si="3"/>
        <v>220</v>
      </c>
      <c r="B223" s="9" t="s">
        <v>918</v>
      </c>
      <c r="C223" s="10" t="s">
        <v>919</v>
      </c>
      <c r="D223" s="10" t="s">
        <v>983</v>
      </c>
      <c r="E223" s="25" t="s">
        <v>345</v>
      </c>
      <c r="F223" s="10" t="s">
        <v>455</v>
      </c>
      <c r="G223" s="53">
        <v>42398</v>
      </c>
      <c r="H223" s="60" t="s">
        <v>2573</v>
      </c>
      <c r="I223" s="9" t="s">
        <v>2227</v>
      </c>
    </row>
    <row r="224" spans="1:9" ht="30.9" customHeight="1">
      <c r="A224" s="16">
        <f t="shared" si="3"/>
        <v>221</v>
      </c>
      <c r="B224" s="9" t="s">
        <v>920</v>
      </c>
      <c r="C224" s="10" t="s">
        <v>921</v>
      </c>
      <c r="D224" s="10" t="s">
        <v>922</v>
      </c>
      <c r="E224" s="25" t="s">
        <v>345</v>
      </c>
      <c r="F224" s="10" t="s">
        <v>354</v>
      </c>
      <c r="G224" s="53">
        <v>42398</v>
      </c>
      <c r="H224" s="60" t="s">
        <v>2546</v>
      </c>
      <c r="I224" s="9" t="s">
        <v>2228</v>
      </c>
    </row>
    <row r="225" spans="1:9" ht="30.9" customHeight="1">
      <c r="A225" s="16">
        <f t="shared" si="3"/>
        <v>222</v>
      </c>
      <c r="B225" s="9" t="s">
        <v>923</v>
      </c>
      <c r="C225" s="10" t="s">
        <v>924</v>
      </c>
      <c r="D225" s="10" t="s">
        <v>925</v>
      </c>
      <c r="E225" s="25" t="s">
        <v>926</v>
      </c>
      <c r="F225" s="10" t="s">
        <v>346</v>
      </c>
      <c r="G225" s="53">
        <v>42398</v>
      </c>
      <c r="H225" s="60" t="s">
        <v>2569</v>
      </c>
      <c r="I225" s="9" t="s">
        <v>2229</v>
      </c>
    </row>
    <row r="226" spans="1:9" ht="30.9" customHeight="1">
      <c r="A226" s="16">
        <f t="shared" si="3"/>
        <v>223</v>
      </c>
      <c r="B226" s="9" t="s">
        <v>927</v>
      </c>
      <c r="C226" s="10" t="s">
        <v>928</v>
      </c>
      <c r="D226" s="10" t="s">
        <v>984</v>
      </c>
      <c r="E226" s="25" t="s">
        <v>345</v>
      </c>
      <c r="F226" s="10" t="s">
        <v>341</v>
      </c>
      <c r="G226" s="53">
        <v>42398</v>
      </c>
      <c r="H226" s="60" t="s">
        <v>2549</v>
      </c>
      <c r="I226" s="9" t="s">
        <v>2230</v>
      </c>
    </row>
    <row r="227" spans="1:9" ht="30.9" customHeight="1">
      <c r="A227" s="16">
        <f t="shared" si="3"/>
        <v>224</v>
      </c>
      <c r="B227" s="9" t="s">
        <v>929</v>
      </c>
      <c r="C227" s="10" t="s">
        <v>930</v>
      </c>
      <c r="D227" s="10" t="s">
        <v>931</v>
      </c>
      <c r="E227" s="25" t="s">
        <v>904</v>
      </c>
      <c r="F227" s="10" t="s">
        <v>341</v>
      </c>
      <c r="G227" s="53">
        <v>42398</v>
      </c>
      <c r="H227" s="60" t="s">
        <v>2600</v>
      </c>
      <c r="I227" s="9" t="s">
        <v>2231</v>
      </c>
    </row>
    <row r="228" spans="1:9" ht="30.9" customHeight="1">
      <c r="A228" s="16">
        <f t="shared" si="3"/>
        <v>225</v>
      </c>
      <c r="B228" s="9" t="s">
        <v>932</v>
      </c>
      <c r="C228" s="10" t="s">
        <v>933</v>
      </c>
      <c r="D228" s="10" t="s">
        <v>934</v>
      </c>
      <c r="E228" s="25" t="s">
        <v>935</v>
      </c>
      <c r="F228" s="10" t="s">
        <v>933</v>
      </c>
      <c r="G228" s="53">
        <v>42398</v>
      </c>
      <c r="H228" s="60" t="s">
        <v>2550</v>
      </c>
      <c r="I228" s="9" t="s">
        <v>2232</v>
      </c>
    </row>
    <row r="229" spans="1:9" ht="46.5">
      <c r="A229" s="16">
        <f t="shared" si="3"/>
        <v>226</v>
      </c>
      <c r="B229" s="9" t="s">
        <v>936</v>
      </c>
      <c r="C229" s="10" t="s">
        <v>937</v>
      </c>
      <c r="D229" s="10" t="s">
        <v>938</v>
      </c>
      <c r="E229" s="25" t="s">
        <v>504</v>
      </c>
      <c r="F229" s="10" t="s">
        <v>908</v>
      </c>
      <c r="G229" s="53">
        <v>42398</v>
      </c>
      <c r="H229" s="60" t="s">
        <v>2550</v>
      </c>
      <c r="I229" s="9" t="s">
        <v>2233</v>
      </c>
    </row>
    <row r="230" spans="1:9" ht="30.9" customHeight="1">
      <c r="A230" s="16">
        <f t="shared" si="3"/>
        <v>227</v>
      </c>
      <c r="B230" s="9" t="s">
        <v>939</v>
      </c>
      <c r="C230" s="10" t="s">
        <v>940</v>
      </c>
      <c r="D230" s="10" t="s">
        <v>2721</v>
      </c>
      <c r="E230" s="25" t="s">
        <v>345</v>
      </c>
      <c r="F230" s="10" t="s">
        <v>941</v>
      </c>
      <c r="G230" s="53">
        <v>42398</v>
      </c>
      <c r="H230" s="60" t="s">
        <v>2555</v>
      </c>
      <c r="I230" s="9" t="s">
        <v>2234</v>
      </c>
    </row>
    <row r="231" spans="1:9" ht="30.9" customHeight="1">
      <c r="A231" s="16">
        <f t="shared" si="3"/>
        <v>228</v>
      </c>
      <c r="B231" s="9" t="s">
        <v>942</v>
      </c>
      <c r="C231" s="10" t="s">
        <v>943</v>
      </c>
      <c r="D231" s="10" t="s">
        <v>2756</v>
      </c>
      <c r="E231" s="25" t="s">
        <v>345</v>
      </c>
      <c r="F231" s="10" t="s">
        <v>941</v>
      </c>
      <c r="G231" s="53">
        <v>42398</v>
      </c>
      <c r="H231" s="60" t="s">
        <v>2549</v>
      </c>
      <c r="I231" s="9" t="s">
        <v>2235</v>
      </c>
    </row>
    <row r="232" spans="1:9" ht="57" customHeight="1">
      <c r="A232" s="16">
        <f t="shared" si="3"/>
        <v>229</v>
      </c>
      <c r="B232" s="9" t="s">
        <v>944</v>
      </c>
      <c r="C232" s="10" t="s">
        <v>945</v>
      </c>
      <c r="D232" s="10" t="s">
        <v>2694</v>
      </c>
      <c r="E232" s="25" t="s">
        <v>345</v>
      </c>
      <c r="F232" s="10" t="s">
        <v>946</v>
      </c>
      <c r="G232" s="53">
        <v>42398</v>
      </c>
      <c r="H232" s="60" t="s">
        <v>2542</v>
      </c>
      <c r="I232" s="9" t="s">
        <v>2236</v>
      </c>
    </row>
    <row r="233" spans="1:9" ht="30.9" customHeight="1">
      <c r="A233" s="16">
        <f t="shared" si="3"/>
        <v>230</v>
      </c>
      <c r="B233" s="9" t="s">
        <v>947</v>
      </c>
      <c r="C233" s="10" t="s">
        <v>948</v>
      </c>
      <c r="D233" s="10" t="s">
        <v>949</v>
      </c>
      <c r="E233" s="25" t="s">
        <v>345</v>
      </c>
      <c r="F233" s="10" t="s">
        <v>346</v>
      </c>
      <c r="G233" s="53">
        <v>42398</v>
      </c>
      <c r="H233" s="60" t="s">
        <v>2568</v>
      </c>
      <c r="I233" s="9" t="s">
        <v>2237</v>
      </c>
    </row>
    <row r="234" spans="1:9" ht="30.9" customHeight="1">
      <c r="A234" s="16">
        <f t="shared" si="3"/>
        <v>231</v>
      </c>
      <c r="B234" s="9" t="s">
        <v>950</v>
      </c>
      <c r="C234" s="10" t="s">
        <v>951</v>
      </c>
      <c r="D234" s="10" t="s">
        <v>952</v>
      </c>
      <c r="E234" s="25" t="s">
        <v>345</v>
      </c>
      <c r="F234" s="10" t="s">
        <v>354</v>
      </c>
      <c r="G234" s="53">
        <v>42398</v>
      </c>
      <c r="H234" s="60" t="s">
        <v>2547</v>
      </c>
      <c r="I234" s="9" t="s">
        <v>2238</v>
      </c>
    </row>
    <row r="235" spans="1:9" ht="30.9" customHeight="1">
      <c r="A235" s="16">
        <f t="shared" si="3"/>
        <v>232</v>
      </c>
      <c r="B235" s="9" t="s">
        <v>953</v>
      </c>
      <c r="C235" s="10" t="s">
        <v>954</v>
      </c>
      <c r="D235" s="10" t="s">
        <v>955</v>
      </c>
      <c r="E235" s="25" t="s">
        <v>345</v>
      </c>
      <c r="F235" s="10" t="s">
        <v>354</v>
      </c>
      <c r="G235" s="53">
        <v>42398</v>
      </c>
      <c r="H235" s="60" t="s">
        <v>2547</v>
      </c>
      <c r="I235" s="9" t="s">
        <v>2239</v>
      </c>
    </row>
    <row r="236" spans="1:9" ht="30.9" customHeight="1">
      <c r="A236" s="16">
        <f t="shared" si="3"/>
        <v>233</v>
      </c>
      <c r="B236" s="9" t="s">
        <v>956</v>
      </c>
      <c r="C236" s="10" t="s">
        <v>957</v>
      </c>
      <c r="D236" s="10" t="s">
        <v>2712</v>
      </c>
      <c r="E236" s="25" t="s">
        <v>904</v>
      </c>
      <c r="F236" s="10" t="s">
        <v>958</v>
      </c>
      <c r="G236" s="53">
        <v>42398</v>
      </c>
      <c r="H236" s="60" t="s">
        <v>2554</v>
      </c>
      <c r="I236" s="9" t="s">
        <v>2240</v>
      </c>
    </row>
    <row r="237" spans="1:9" ht="30.9" customHeight="1">
      <c r="A237" s="16">
        <f t="shared" si="3"/>
        <v>234</v>
      </c>
      <c r="B237" s="9" t="s">
        <v>959</v>
      </c>
      <c r="C237" s="10" t="s">
        <v>957</v>
      </c>
      <c r="D237" s="10" t="s">
        <v>2712</v>
      </c>
      <c r="E237" s="25" t="s">
        <v>960</v>
      </c>
      <c r="F237" s="10" t="s">
        <v>958</v>
      </c>
      <c r="G237" s="53">
        <v>42398</v>
      </c>
      <c r="H237" s="60" t="s">
        <v>2569</v>
      </c>
      <c r="I237" s="9" t="s">
        <v>2241</v>
      </c>
    </row>
    <row r="238" spans="1:9" ht="30.9" customHeight="1">
      <c r="A238" s="16">
        <f t="shared" si="3"/>
        <v>235</v>
      </c>
      <c r="B238" s="9" t="s">
        <v>961</v>
      </c>
      <c r="C238" s="10" t="s">
        <v>973</v>
      </c>
      <c r="D238" s="10" t="s">
        <v>982</v>
      </c>
      <c r="E238" s="25" t="s">
        <v>345</v>
      </c>
      <c r="F238" s="10" t="s">
        <v>444</v>
      </c>
      <c r="G238" s="53">
        <v>42451</v>
      </c>
      <c r="H238" s="60" t="s">
        <v>2542</v>
      </c>
      <c r="I238" s="9" t="s">
        <v>2242</v>
      </c>
    </row>
    <row r="239" spans="1:9" ht="30.9" customHeight="1">
      <c r="A239" s="16">
        <f t="shared" si="3"/>
        <v>236</v>
      </c>
      <c r="B239" s="9" t="s">
        <v>962</v>
      </c>
      <c r="C239" s="10" t="s">
        <v>974</v>
      </c>
      <c r="D239" s="10" t="s">
        <v>2695</v>
      </c>
      <c r="E239" s="25" t="s">
        <v>345</v>
      </c>
      <c r="F239" s="10" t="s">
        <v>346</v>
      </c>
      <c r="G239" s="53">
        <v>42451</v>
      </c>
      <c r="H239" s="60" t="s">
        <v>2568</v>
      </c>
      <c r="I239" s="9" t="s">
        <v>2243</v>
      </c>
    </row>
    <row r="240" spans="1:9" ht="45.75" customHeight="1">
      <c r="A240" s="16">
        <f t="shared" si="3"/>
        <v>237</v>
      </c>
      <c r="B240" s="9" t="s">
        <v>963</v>
      </c>
      <c r="C240" s="10" t="s">
        <v>975</v>
      </c>
      <c r="D240" s="10" t="s">
        <v>1721</v>
      </c>
      <c r="E240" s="25" t="s">
        <v>345</v>
      </c>
      <c r="F240" s="10" t="s">
        <v>341</v>
      </c>
      <c r="G240" s="53">
        <v>42451</v>
      </c>
      <c r="H240" s="60" t="s">
        <v>2562</v>
      </c>
      <c r="I240" s="9" t="s">
        <v>2244</v>
      </c>
    </row>
    <row r="241" spans="1:9" ht="30.9" customHeight="1">
      <c r="A241" s="16">
        <f t="shared" si="3"/>
        <v>238</v>
      </c>
      <c r="B241" s="9" t="s">
        <v>964</v>
      </c>
      <c r="C241" s="10" t="s">
        <v>757</v>
      </c>
      <c r="D241" s="10" t="s">
        <v>763</v>
      </c>
      <c r="E241" s="25" t="s">
        <v>935</v>
      </c>
      <c r="F241" s="10" t="s">
        <v>341</v>
      </c>
      <c r="G241" s="53">
        <v>42451</v>
      </c>
      <c r="H241" s="60" t="s">
        <v>2543</v>
      </c>
      <c r="I241" s="9" t="s">
        <v>2245</v>
      </c>
    </row>
    <row r="242" spans="1:9" ht="51.75" customHeight="1">
      <c r="A242" s="16">
        <f t="shared" si="3"/>
        <v>239</v>
      </c>
      <c r="B242" s="9" t="s">
        <v>965</v>
      </c>
      <c r="C242" s="10" t="s">
        <v>976</v>
      </c>
      <c r="D242" s="10" t="s">
        <v>2696</v>
      </c>
      <c r="E242" s="25" t="s">
        <v>533</v>
      </c>
      <c r="F242" s="10" t="s">
        <v>444</v>
      </c>
      <c r="G242" s="53">
        <v>42451</v>
      </c>
      <c r="H242" s="60" t="s">
        <v>2587</v>
      </c>
      <c r="I242" s="9" t="s">
        <v>2246</v>
      </c>
    </row>
    <row r="243" spans="1:9" ht="30.9" customHeight="1">
      <c r="A243" s="16">
        <f t="shared" si="3"/>
        <v>240</v>
      </c>
      <c r="B243" s="9" t="s">
        <v>966</v>
      </c>
      <c r="C243" s="10" t="s">
        <v>598</v>
      </c>
      <c r="D243" s="10" t="s">
        <v>2679</v>
      </c>
      <c r="E243" s="25" t="s">
        <v>345</v>
      </c>
      <c r="F243" s="10" t="s">
        <v>341</v>
      </c>
      <c r="G243" s="53">
        <v>42451</v>
      </c>
      <c r="H243" s="60" t="s">
        <v>2542</v>
      </c>
      <c r="I243" s="9" t="s">
        <v>2247</v>
      </c>
    </row>
    <row r="244" spans="1:9" ht="30.9" customHeight="1">
      <c r="A244" s="16">
        <f t="shared" si="3"/>
        <v>241</v>
      </c>
      <c r="B244" s="9" t="s">
        <v>967</v>
      </c>
      <c r="C244" s="10" t="s">
        <v>977</v>
      </c>
      <c r="D244" s="10" t="s">
        <v>1771</v>
      </c>
      <c r="E244" s="25" t="s">
        <v>935</v>
      </c>
      <c r="F244" s="10" t="s">
        <v>986</v>
      </c>
      <c r="G244" s="53">
        <v>42451</v>
      </c>
      <c r="H244" s="60" t="s">
        <v>2601</v>
      </c>
      <c r="I244" s="9" t="s">
        <v>2248</v>
      </c>
    </row>
    <row r="245" spans="1:9" ht="30.9" customHeight="1">
      <c r="A245" s="16">
        <f t="shared" si="3"/>
        <v>242</v>
      </c>
      <c r="B245" s="9" t="s">
        <v>968</v>
      </c>
      <c r="C245" s="10" t="s">
        <v>977</v>
      </c>
      <c r="D245" s="10" t="s">
        <v>1771</v>
      </c>
      <c r="E245" s="25" t="s">
        <v>542</v>
      </c>
      <c r="F245" s="10" t="s">
        <v>576</v>
      </c>
      <c r="G245" s="53">
        <v>42451</v>
      </c>
      <c r="H245" s="60" t="s">
        <v>2602</v>
      </c>
      <c r="I245" s="9" t="s">
        <v>2249</v>
      </c>
    </row>
    <row r="246" spans="1:9" ht="30.9" customHeight="1">
      <c r="A246" s="16">
        <f t="shared" si="3"/>
        <v>243</v>
      </c>
      <c r="B246" s="9" t="s">
        <v>969</v>
      </c>
      <c r="C246" s="10" t="s">
        <v>978</v>
      </c>
      <c r="D246" s="10" t="s">
        <v>981</v>
      </c>
      <c r="E246" s="25" t="s">
        <v>904</v>
      </c>
      <c r="F246" s="10" t="s">
        <v>341</v>
      </c>
      <c r="G246" s="53">
        <v>42451</v>
      </c>
      <c r="H246" s="60" t="s">
        <v>2543</v>
      </c>
      <c r="I246" s="9" t="s">
        <v>2250</v>
      </c>
    </row>
    <row r="247" spans="1:9" ht="30.9" customHeight="1">
      <c r="A247" s="16">
        <f t="shared" si="3"/>
        <v>244</v>
      </c>
      <c r="B247" s="9" t="s">
        <v>970</v>
      </c>
      <c r="C247" s="10" t="s">
        <v>930</v>
      </c>
      <c r="D247" s="10" t="s">
        <v>931</v>
      </c>
      <c r="E247" s="25" t="s">
        <v>985</v>
      </c>
      <c r="F247" s="10" t="s">
        <v>520</v>
      </c>
      <c r="G247" s="53">
        <v>42451</v>
      </c>
      <c r="H247" s="60" t="s">
        <v>2593</v>
      </c>
      <c r="I247" s="9" t="s">
        <v>2251</v>
      </c>
    </row>
    <row r="248" spans="1:9" ht="45" customHeight="1">
      <c r="A248" s="16">
        <f t="shared" si="3"/>
        <v>245</v>
      </c>
      <c r="B248" s="9" t="s">
        <v>971</v>
      </c>
      <c r="C248" s="10" t="s">
        <v>979</v>
      </c>
      <c r="D248" s="10" t="s">
        <v>2722</v>
      </c>
      <c r="E248" s="25" t="s">
        <v>345</v>
      </c>
      <c r="F248" s="10" t="s">
        <v>543</v>
      </c>
      <c r="G248" s="53">
        <v>42451</v>
      </c>
      <c r="H248" s="60" t="s">
        <v>2603</v>
      </c>
      <c r="I248" s="9" t="s">
        <v>2252</v>
      </c>
    </row>
    <row r="249" spans="1:9" ht="30.9" customHeight="1">
      <c r="A249" s="16">
        <f t="shared" si="3"/>
        <v>246</v>
      </c>
      <c r="B249" s="9" t="s">
        <v>972</v>
      </c>
      <c r="C249" s="10" t="s">
        <v>980</v>
      </c>
      <c r="D249" s="10" t="s">
        <v>2757</v>
      </c>
      <c r="E249" s="25" t="s">
        <v>345</v>
      </c>
      <c r="F249" s="10" t="s">
        <v>543</v>
      </c>
      <c r="G249" s="53">
        <v>42451</v>
      </c>
      <c r="H249" s="60" t="s">
        <v>2571</v>
      </c>
      <c r="I249" s="9" t="s">
        <v>2253</v>
      </c>
    </row>
    <row r="250" spans="1:9" ht="30.9" customHeight="1">
      <c r="A250" s="16">
        <f t="shared" si="3"/>
        <v>247</v>
      </c>
      <c r="B250" s="9" t="s">
        <v>987</v>
      </c>
      <c r="C250" s="10" t="s">
        <v>396</v>
      </c>
      <c r="D250" s="10" t="s">
        <v>761</v>
      </c>
      <c r="E250" s="25" t="s">
        <v>345</v>
      </c>
      <c r="F250" s="10" t="s">
        <v>455</v>
      </c>
      <c r="G250" s="53">
        <v>42452</v>
      </c>
      <c r="H250" s="60" t="s">
        <v>2604</v>
      </c>
      <c r="I250" s="9" t="s">
        <v>2254</v>
      </c>
    </row>
    <row r="251" spans="1:9" ht="30.9" customHeight="1">
      <c r="A251" s="16">
        <f t="shared" si="3"/>
        <v>248</v>
      </c>
      <c r="B251" s="9" t="s">
        <v>988</v>
      </c>
      <c r="C251" s="10" t="s">
        <v>1002</v>
      </c>
      <c r="D251" s="10" t="s">
        <v>1801</v>
      </c>
      <c r="E251" s="25" t="s">
        <v>1021</v>
      </c>
      <c r="F251" s="10" t="s">
        <v>520</v>
      </c>
      <c r="G251" s="53">
        <v>42513</v>
      </c>
      <c r="H251" s="60" t="s">
        <v>2567</v>
      </c>
      <c r="I251" s="9" t="s">
        <v>2255</v>
      </c>
    </row>
    <row r="252" spans="1:9" ht="30.9" customHeight="1">
      <c r="A252" s="16">
        <f t="shared" si="3"/>
        <v>249</v>
      </c>
      <c r="B252" s="9" t="s">
        <v>989</v>
      </c>
      <c r="C252" s="10" t="s">
        <v>1003</v>
      </c>
      <c r="D252" s="10" t="s">
        <v>1772</v>
      </c>
      <c r="E252" s="25" t="s">
        <v>345</v>
      </c>
      <c r="F252" s="10" t="s">
        <v>455</v>
      </c>
      <c r="G252" s="53">
        <v>42513</v>
      </c>
      <c r="H252" s="60" t="s">
        <v>2604</v>
      </c>
      <c r="I252" s="9" t="s">
        <v>2256</v>
      </c>
    </row>
    <row r="253" spans="1:9" ht="30.9" customHeight="1">
      <c r="A253" s="16">
        <f t="shared" si="3"/>
        <v>250</v>
      </c>
      <c r="B253" s="9" t="s">
        <v>990</v>
      </c>
      <c r="C253" s="10" t="s">
        <v>1004</v>
      </c>
      <c r="D253" s="10" t="s">
        <v>1016</v>
      </c>
      <c r="E253" s="25" t="s">
        <v>345</v>
      </c>
      <c r="F253" s="10" t="s">
        <v>455</v>
      </c>
      <c r="G253" s="53">
        <v>42513</v>
      </c>
      <c r="H253" s="60" t="s">
        <v>2604</v>
      </c>
      <c r="I253" s="9" t="s">
        <v>2257</v>
      </c>
    </row>
    <row r="254" spans="1:9" ht="30.9" customHeight="1">
      <c r="A254" s="16">
        <f t="shared" si="3"/>
        <v>251</v>
      </c>
      <c r="B254" s="9" t="s">
        <v>991</v>
      </c>
      <c r="C254" s="10" t="s">
        <v>1005</v>
      </c>
      <c r="D254" s="10" t="s">
        <v>1773</v>
      </c>
      <c r="E254" s="25" t="s">
        <v>345</v>
      </c>
      <c r="F254" s="10" t="s">
        <v>599</v>
      </c>
      <c r="G254" s="53">
        <v>42513</v>
      </c>
      <c r="H254" s="60" t="s">
        <v>2604</v>
      </c>
      <c r="I254" s="9" t="s">
        <v>2258</v>
      </c>
    </row>
    <row r="255" spans="1:9" ht="30.9" customHeight="1">
      <c r="A255" s="16">
        <f t="shared" si="3"/>
        <v>252</v>
      </c>
      <c r="B255" s="9" t="s">
        <v>992</v>
      </c>
      <c r="C255" s="10" t="s">
        <v>1006</v>
      </c>
      <c r="D255" s="10" t="s">
        <v>2879</v>
      </c>
      <c r="E255" s="25" t="s">
        <v>345</v>
      </c>
      <c r="F255" s="10" t="s">
        <v>599</v>
      </c>
      <c r="G255" s="53">
        <v>42513</v>
      </c>
      <c r="H255" s="60" t="s">
        <v>2545</v>
      </c>
      <c r="I255" s="9" t="s">
        <v>2259</v>
      </c>
    </row>
    <row r="256" spans="1:9" ht="30.9" customHeight="1">
      <c r="A256" s="16">
        <f t="shared" si="3"/>
        <v>253</v>
      </c>
      <c r="B256" s="9" t="s">
        <v>993</v>
      </c>
      <c r="C256" s="10" t="s">
        <v>1007</v>
      </c>
      <c r="D256" s="10" t="s">
        <v>1774</v>
      </c>
      <c r="E256" s="25" t="s">
        <v>345</v>
      </c>
      <c r="F256" s="10" t="s">
        <v>1022</v>
      </c>
      <c r="G256" s="53">
        <v>42513</v>
      </c>
      <c r="H256" s="60" t="s">
        <v>2567</v>
      </c>
      <c r="I256" s="9" t="s">
        <v>2260</v>
      </c>
    </row>
    <row r="257" spans="1:9" ht="30.9" customHeight="1">
      <c r="A257" s="16">
        <f t="shared" si="3"/>
        <v>254</v>
      </c>
      <c r="B257" s="9" t="s">
        <v>994</v>
      </c>
      <c r="C257" s="10" t="s">
        <v>1008</v>
      </c>
      <c r="D257" s="10" t="s">
        <v>1017</v>
      </c>
      <c r="E257" s="25" t="s">
        <v>345</v>
      </c>
      <c r="F257" s="10" t="s">
        <v>599</v>
      </c>
      <c r="G257" s="53">
        <v>42513</v>
      </c>
      <c r="H257" s="60" t="s">
        <v>2604</v>
      </c>
      <c r="I257" s="9" t="s">
        <v>2261</v>
      </c>
    </row>
    <row r="258" spans="1:9" ht="30.9" customHeight="1">
      <c r="A258" s="16">
        <f t="shared" si="3"/>
        <v>255</v>
      </c>
      <c r="B258" s="9" t="s">
        <v>995</v>
      </c>
      <c r="C258" s="10" t="s">
        <v>1009</v>
      </c>
      <c r="D258" s="10" t="s">
        <v>2880</v>
      </c>
      <c r="E258" s="25" t="s">
        <v>345</v>
      </c>
      <c r="F258" s="10" t="s">
        <v>599</v>
      </c>
      <c r="G258" s="53">
        <v>42513</v>
      </c>
      <c r="H258" s="60" t="s">
        <v>2545</v>
      </c>
      <c r="I258" s="9" t="s">
        <v>2262</v>
      </c>
    </row>
    <row r="259" spans="1:9" ht="30.9" customHeight="1">
      <c r="A259" s="16">
        <f t="shared" si="3"/>
        <v>256</v>
      </c>
      <c r="B259" s="9" t="s">
        <v>996</v>
      </c>
      <c r="C259" s="10" t="s">
        <v>1010</v>
      </c>
      <c r="D259" s="10" t="s">
        <v>1020</v>
      </c>
      <c r="E259" s="25" t="s">
        <v>345</v>
      </c>
      <c r="F259" s="10" t="s">
        <v>1022</v>
      </c>
      <c r="G259" s="53">
        <v>42513</v>
      </c>
      <c r="H259" s="60" t="s">
        <v>2567</v>
      </c>
      <c r="I259" s="9" t="s">
        <v>2263</v>
      </c>
    </row>
    <row r="260" spans="1:9" ht="30.9" customHeight="1">
      <c r="A260" s="16">
        <f t="shared" si="3"/>
        <v>257</v>
      </c>
      <c r="B260" s="9" t="s">
        <v>997</v>
      </c>
      <c r="C260" s="10" t="s">
        <v>1011</v>
      </c>
      <c r="D260" s="10" t="s">
        <v>1018</v>
      </c>
      <c r="E260" s="25" t="s">
        <v>345</v>
      </c>
      <c r="F260" s="10" t="s">
        <v>349</v>
      </c>
      <c r="G260" s="53">
        <v>42513</v>
      </c>
      <c r="H260" s="60" t="s">
        <v>2605</v>
      </c>
      <c r="I260" s="9" t="s">
        <v>2264</v>
      </c>
    </row>
    <row r="261" spans="1:9" ht="30.9" customHeight="1">
      <c r="A261" s="16">
        <f t="shared" ref="A261:A324" si="4">IF(AND(NOT(ISERR(FIND($K$4,D261))),NOT(ISERR(FIND($K$5,D261))),NOT(ISERR(FIND($K$6,D261))),NOT(ISERR(FIND($K$7,D261))) ),A260+1,A260)</f>
        <v>258</v>
      </c>
      <c r="B261" s="9" t="s">
        <v>998</v>
      </c>
      <c r="C261" s="10" t="s">
        <v>1012</v>
      </c>
      <c r="D261" s="10" t="s">
        <v>2758</v>
      </c>
      <c r="E261" s="25" t="s">
        <v>345</v>
      </c>
      <c r="F261" s="10" t="s">
        <v>349</v>
      </c>
      <c r="G261" s="53">
        <v>42513</v>
      </c>
      <c r="H261" s="60" t="s">
        <v>2606</v>
      </c>
      <c r="I261" s="9" t="s">
        <v>2265</v>
      </c>
    </row>
    <row r="262" spans="1:9" ht="30.9" customHeight="1">
      <c r="A262" s="16">
        <f t="shared" si="4"/>
        <v>259</v>
      </c>
      <c r="B262" s="9" t="s">
        <v>999</v>
      </c>
      <c r="C262" s="10" t="s">
        <v>1013</v>
      </c>
      <c r="D262" s="10" t="s">
        <v>2666</v>
      </c>
      <c r="E262" s="25" t="s">
        <v>345</v>
      </c>
      <c r="F262" s="10" t="s">
        <v>349</v>
      </c>
      <c r="G262" s="53">
        <v>42513</v>
      </c>
      <c r="H262" s="60" t="s">
        <v>2605</v>
      </c>
      <c r="I262" s="9" t="s">
        <v>2266</v>
      </c>
    </row>
    <row r="263" spans="1:9" ht="30.9" customHeight="1">
      <c r="A263" s="16">
        <f t="shared" si="4"/>
        <v>260</v>
      </c>
      <c r="B263" s="9" t="s">
        <v>1000</v>
      </c>
      <c r="C263" s="10" t="s">
        <v>1014</v>
      </c>
      <c r="D263" s="10" t="s">
        <v>1019</v>
      </c>
      <c r="E263" s="25" t="s">
        <v>926</v>
      </c>
      <c r="F263" s="10" t="s">
        <v>455</v>
      </c>
      <c r="G263" s="53">
        <v>42513</v>
      </c>
      <c r="H263" s="60" t="s">
        <v>2545</v>
      </c>
      <c r="I263" s="9" t="s">
        <v>2267</v>
      </c>
    </row>
    <row r="264" spans="1:9" ht="30.9" customHeight="1">
      <c r="A264" s="16">
        <f t="shared" si="4"/>
        <v>261</v>
      </c>
      <c r="B264" s="9" t="s">
        <v>1001</v>
      </c>
      <c r="C264" s="10" t="s">
        <v>1015</v>
      </c>
      <c r="D264" s="10" t="s">
        <v>1775</v>
      </c>
      <c r="E264" s="25" t="s">
        <v>926</v>
      </c>
      <c r="F264" s="10" t="s">
        <v>455</v>
      </c>
      <c r="G264" s="53">
        <v>42513</v>
      </c>
      <c r="H264" s="60" t="s">
        <v>2545</v>
      </c>
      <c r="I264" s="9" t="s">
        <v>2268</v>
      </c>
    </row>
    <row r="265" spans="1:9" ht="30.9" customHeight="1">
      <c r="A265" s="16">
        <f t="shared" si="4"/>
        <v>262</v>
      </c>
      <c r="B265" s="9" t="s">
        <v>1023</v>
      </c>
      <c r="C265" s="10" t="s">
        <v>1033</v>
      </c>
      <c r="D265" s="10" t="s">
        <v>2697</v>
      </c>
      <c r="E265" s="25" t="s">
        <v>606</v>
      </c>
      <c r="F265" s="10" t="s">
        <v>341</v>
      </c>
      <c r="G265" s="53">
        <v>42613</v>
      </c>
      <c r="H265" s="60" t="s">
        <v>2659</v>
      </c>
      <c r="I265" s="9" t="s">
        <v>2269</v>
      </c>
    </row>
    <row r="266" spans="1:9" ht="30.9" customHeight="1">
      <c r="A266" s="16">
        <f t="shared" si="4"/>
        <v>263</v>
      </c>
      <c r="B266" s="9" t="s">
        <v>1024</v>
      </c>
      <c r="C266" s="10" t="s">
        <v>447</v>
      </c>
      <c r="D266" s="10" t="s">
        <v>1743</v>
      </c>
      <c r="E266" s="25" t="s">
        <v>345</v>
      </c>
      <c r="F266" s="10" t="s">
        <v>341</v>
      </c>
      <c r="G266" s="53">
        <v>42613</v>
      </c>
      <c r="H266" s="60" t="s">
        <v>2549</v>
      </c>
      <c r="I266" s="9" t="s">
        <v>2270</v>
      </c>
    </row>
    <row r="267" spans="1:9" ht="30.9" customHeight="1">
      <c r="A267" s="16">
        <f t="shared" si="4"/>
        <v>264</v>
      </c>
      <c r="B267" s="9" t="s">
        <v>1025</v>
      </c>
      <c r="C267" s="10" t="s">
        <v>1034</v>
      </c>
      <c r="D267" s="10" t="s">
        <v>1712</v>
      </c>
      <c r="E267" s="25" t="s">
        <v>926</v>
      </c>
      <c r="F267" s="10" t="s">
        <v>958</v>
      </c>
      <c r="G267" s="53">
        <v>42613</v>
      </c>
      <c r="H267" s="60" t="s">
        <v>2607</v>
      </c>
      <c r="I267" s="9" t="s">
        <v>2271</v>
      </c>
    </row>
    <row r="268" spans="1:9" ht="30.9" customHeight="1">
      <c r="A268" s="16">
        <f t="shared" si="4"/>
        <v>265</v>
      </c>
      <c r="B268" s="9" t="s">
        <v>1026</v>
      </c>
      <c r="C268" s="10" t="s">
        <v>1035</v>
      </c>
      <c r="D268" s="10" t="s">
        <v>1038</v>
      </c>
      <c r="E268" s="25" t="s">
        <v>345</v>
      </c>
      <c r="F268" s="10" t="s">
        <v>341</v>
      </c>
      <c r="G268" s="53">
        <v>42613</v>
      </c>
      <c r="H268" s="60" t="s">
        <v>2567</v>
      </c>
      <c r="I268" s="9" t="s">
        <v>2272</v>
      </c>
    </row>
    <row r="269" spans="1:9" ht="30.9" customHeight="1">
      <c r="A269" s="16">
        <f t="shared" si="4"/>
        <v>266</v>
      </c>
      <c r="B269" s="9" t="s">
        <v>1027</v>
      </c>
      <c r="C269" s="10" t="s">
        <v>1036</v>
      </c>
      <c r="D269" s="10" t="s">
        <v>2759</v>
      </c>
      <c r="E269" s="25" t="s">
        <v>1039</v>
      </c>
      <c r="F269" s="10" t="s">
        <v>1046</v>
      </c>
      <c r="G269" s="53">
        <v>42613</v>
      </c>
      <c r="H269" s="60" t="s">
        <v>2608</v>
      </c>
      <c r="I269" s="9" t="s">
        <v>2273</v>
      </c>
    </row>
    <row r="270" spans="1:9" ht="30.9" customHeight="1">
      <c r="A270" s="16">
        <f t="shared" si="4"/>
        <v>267</v>
      </c>
      <c r="B270" s="9" t="s">
        <v>1028</v>
      </c>
      <c r="C270" s="10" t="s">
        <v>1037</v>
      </c>
      <c r="D270" s="10" t="s">
        <v>2760</v>
      </c>
      <c r="E270" s="25" t="s">
        <v>1039</v>
      </c>
      <c r="F270" s="10" t="s">
        <v>1047</v>
      </c>
      <c r="G270" s="53">
        <v>42613</v>
      </c>
      <c r="H270" s="60" t="s">
        <v>2609</v>
      </c>
      <c r="I270" s="9" t="s">
        <v>2274</v>
      </c>
    </row>
    <row r="271" spans="1:9" ht="30.9" customHeight="1">
      <c r="A271" s="16">
        <f t="shared" si="4"/>
        <v>268</v>
      </c>
      <c r="B271" s="9" t="s">
        <v>1029</v>
      </c>
      <c r="C271" s="10" t="s">
        <v>1011</v>
      </c>
      <c r="D271" s="10" t="s">
        <v>2761</v>
      </c>
      <c r="E271" s="25" t="s">
        <v>926</v>
      </c>
      <c r="F271" s="10" t="s">
        <v>622</v>
      </c>
      <c r="G271" s="53">
        <v>42613</v>
      </c>
      <c r="H271" s="60" t="s">
        <v>2607</v>
      </c>
      <c r="I271" s="9" t="s">
        <v>2275</v>
      </c>
    </row>
    <row r="272" spans="1:9" ht="30.9" customHeight="1">
      <c r="A272" s="16">
        <f t="shared" si="4"/>
        <v>269</v>
      </c>
      <c r="B272" s="9" t="s">
        <v>1030</v>
      </c>
      <c r="C272" s="10" t="s">
        <v>598</v>
      </c>
      <c r="D272" s="10" t="s">
        <v>2679</v>
      </c>
      <c r="E272" s="25" t="s">
        <v>926</v>
      </c>
      <c r="F272" s="10" t="s">
        <v>520</v>
      </c>
      <c r="G272" s="53">
        <v>42613</v>
      </c>
      <c r="H272" s="60" t="s">
        <v>2596</v>
      </c>
      <c r="I272" s="9" t="s">
        <v>2276</v>
      </c>
    </row>
    <row r="273" spans="1:9" ht="30.9" customHeight="1">
      <c r="A273" s="16">
        <f t="shared" si="4"/>
        <v>270</v>
      </c>
      <c r="B273" s="9" t="s">
        <v>1031</v>
      </c>
      <c r="C273" s="10" t="s">
        <v>1014</v>
      </c>
      <c r="D273" s="10" t="s">
        <v>1019</v>
      </c>
      <c r="E273" s="25" t="s">
        <v>852</v>
      </c>
      <c r="F273" s="10" t="s">
        <v>455</v>
      </c>
      <c r="G273" s="53">
        <v>42613</v>
      </c>
      <c r="H273" s="60" t="s">
        <v>2660</v>
      </c>
      <c r="I273" s="9" t="s">
        <v>2277</v>
      </c>
    </row>
    <row r="274" spans="1:9" ht="30.9" customHeight="1">
      <c r="A274" s="16">
        <f t="shared" si="4"/>
        <v>271</v>
      </c>
      <c r="B274" s="9" t="s">
        <v>1032</v>
      </c>
      <c r="C274" s="10" t="s">
        <v>1015</v>
      </c>
      <c r="D274" s="10" t="s">
        <v>1775</v>
      </c>
      <c r="E274" s="25" t="s">
        <v>852</v>
      </c>
      <c r="F274" s="10" t="s">
        <v>455</v>
      </c>
      <c r="G274" s="53">
        <v>42613</v>
      </c>
      <c r="H274" s="60" t="s">
        <v>2661</v>
      </c>
      <c r="I274" s="9" t="s">
        <v>2278</v>
      </c>
    </row>
    <row r="275" spans="1:9" ht="30.9" customHeight="1">
      <c r="A275" s="16">
        <f t="shared" si="4"/>
        <v>272</v>
      </c>
      <c r="B275" s="9" t="s">
        <v>1048</v>
      </c>
      <c r="C275" s="10" t="s">
        <v>1049</v>
      </c>
      <c r="D275" s="10" t="s">
        <v>1078</v>
      </c>
      <c r="E275" s="25" t="s">
        <v>345</v>
      </c>
      <c r="F275" s="10" t="s">
        <v>390</v>
      </c>
      <c r="G275" s="53">
        <v>42647</v>
      </c>
      <c r="H275" s="60" t="s">
        <v>2605</v>
      </c>
      <c r="I275" s="9" t="s">
        <v>2279</v>
      </c>
    </row>
    <row r="276" spans="1:9" ht="30.9" customHeight="1">
      <c r="A276" s="16">
        <f t="shared" si="4"/>
        <v>273</v>
      </c>
      <c r="B276" s="9" t="s">
        <v>1050</v>
      </c>
      <c r="C276" s="10" t="s">
        <v>1051</v>
      </c>
      <c r="D276" s="10" t="s">
        <v>1079</v>
      </c>
      <c r="E276" s="25" t="s">
        <v>345</v>
      </c>
      <c r="F276" s="10" t="s">
        <v>390</v>
      </c>
      <c r="G276" s="53">
        <v>42647</v>
      </c>
      <c r="H276" s="60" t="s">
        <v>2606</v>
      </c>
      <c r="I276" s="9" t="s">
        <v>2280</v>
      </c>
    </row>
    <row r="277" spans="1:9" ht="30.9" customHeight="1">
      <c r="A277" s="16">
        <f t="shared" si="4"/>
        <v>274</v>
      </c>
      <c r="B277" s="9" t="s">
        <v>1052</v>
      </c>
      <c r="C277" s="10" t="s">
        <v>1053</v>
      </c>
      <c r="D277" s="10" t="s">
        <v>1085</v>
      </c>
      <c r="E277" s="25" t="s">
        <v>345</v>
      </c>
      <c r="F277" s="10" t="s">
        <v>1086</v>
      </c>
      <c r="G277" s="53">
        <v>42647</v>
      </c>
      <c r="H277" s="60" t="s">
        <v>2605</v>
      </c>
      <c r="I277" s="9" t="s">
        <v>2281</v>
      </c>
    </row>
    <row r="278" spans="1:9" ht="30.9" customHeight="1">
      <c r="A278" s="16">
        <f t="shared" si="4"/>
        <v>275</v>
      </c>
      <c r="B278" s="9" t="s">
        <v>1054</v>
      </c>
      <c r="C278" s="10" t="s">
        <v>1055</v>
      </c>
      <c r="D278" s="10" t="s">
        <v>1080</v>
      </c>
      <c r="E278" s="25" t="s">
        <v>345</v>
      </c>
      <c r="F278" s="10" t="s">
        <v>444</v>
      </c>
      <c r="G278" s="53">
        <v>42647</v>
      </c>
      <c r="H278" s="60" t="s">
        <v>2606</v>
      </c>
      <c r="I278" s="9" t="s">
        <v>2282</v>
      </c>
    </row>
    <row r="279" spans="1:9" ht="30.9" customHeight="1">
      <c r="A279" s="16">
        <f t="shared" si="4"/>
        <v>276</v>
      </c>
      <c r="B279" s="9" t="s">
        <v>1056</v>
      </c>
      <c r="C279" s="10" t="s">
        <v>1057</v>
      </c>
      <c r="D279" s="10" t="s">
        <v>1084</v>
      </c>
      <c r="E279" s="25" t="s">
        <v>345</v>
      </c>
      <c r="F279" s="10" t="s">
        <v>390</v>
      </c>
      <c r="G279" s="53">
        <v>42647</v>
      </c>
      <c r="H279" s="60" t="s">
        <v>2605</v>
      </c>
      <c r="I279" s="9" t="s">
        <v>2283</v>
      </c>
    </row>
    <row r="280" spans="1:9" ht="30.9" customHeight="1">
      <c r="A280" s="16">
        <f t="shared" si="4"/>
        <v>277</v>
      </c>
      <c r="B280" s="9" t="s">
        <v>1058</v>
      </c>
      <c r="C280" s="10" t="s">
        <v>1059</v>
      </c>
      <c r="D280" s="10" t="s">
        <v>2667</v>
      </c>
      <c r="E280" s="25" t="s">
        <v>345</v>
      </c>
      <c r="F280" s="10" t="s">
        <v>390</v>
      </c>
      <c r="G280" s="53">
        <v>42647</v>
      </c>
      <c r="H280" s="60" t="s">
        <v>2605</v>
      </c>
      <c r="I280" s="9" t="s">
        <v>2284</v>
      </c>
    </row>
    <row r="281" spans="1:9" ht="30.9" customHeight="1">
      <c r="A281" s="16">
        <f t="shared" si="4"/>
        <v>278</v>
      </c>
      <c r="B281" s="9" t="s">
        <v>1060</v>
      </c>
      <c r="C281" s="10" t="s">
        <v>1061</v>
      </c>
      <c r="D281" s="10" t="s">
        <v>1081</v>
      </c>
      <c r="E281" s="25" t="s">
        <v>345</v>
      </c>
      <c r="F281" s="10" t="s">
        <v>390</v>
      </c>
      <c r="G281" s="53">
        <v>42647</v>
      </c>
      <c r="H281" s="60" t="s">
        <v>2606</v>
      </c>
      <c r="I281" s="9" t="s">
        <v>2285</v>
      </c>
    </row>
    <row r="282" spans="1:9" ht="30.9" customHeight="1">
      <c r="A282" s="16">
        <f t="shared" si="4"/>
        <v>279</v>
      </c>
      <c r="B282" s="9" t="s">
        <v>1062</v>
      </c>
      <c r="C282" s="10" t="s">
        <v>1063</v>
      </c>
      <c r="D282" s="10" t="s">
        <v>1083</v>
      </c>
      <c r="E282" s="25" t="s">
        <v>345</v>
      </c>
      <c r="F282" s="10" t="s">
        <v>390</v>
      </c>
      <c r="G282" s="53">
        <v>42647</v>
      </c>
      <c r="H282" s="60" t="s">
        <v>2605</v>
      </c>
      <c r="I282" s="9" t="s">
        <v>2286</v>
      </c>
    </row>
    <row r="283" spans="1:9" ht="30.9" customHeight="1">
      <c r="A283" s="16">
        <f t="shared" si="4"/>
        <v>280</v>
      </c>
      <c r="B283" s="9" t="s">
        <v>1064</v>
      </c>
      <c r="C283" s="10" t="s">
        <v>1065</v>
      </c>
      <c r="D283" s="10" t="s">
        <v>1776</v>
      </c>
      <c r="E283" s="25" t="s">
        <v>345</v>
      </c>
      <c r="F283" s="10" t="s">
        <v>390</v>
      </c>
      <c r="G283" s="53">
        <v>42647</v>
      </c>
      <c r="H283" s="60" t="s">
        <v>2606</v>
      </c>
      <c r="I283" s="9" t="s">
        <v>2287</v>
      </c>
    </row>
    <row r="284" spans="1:9" ht="30.9" customHeight="1">
      <c r="A284" s="16">
        <f t="shared" si="4"/>
        <v>281</v>
      </c>
      <c r="B284" s="9" t="s">
        <v>1066</v>
      </c>
      <c r="C284" s="10" t="s">
        <v>1067</v>
      </c>
      <c r="D284" s="10" t="s">
        <v>1082</v>
      </c>
      <c r="E284" s="25" t="s">
        <v>926</v>
      </c>
      <c r="F284" s="10" t="s">
        <v>444</v>
      </c>
      <c r="G284" s="53">
        <v>42647</v>
      </c>
      <c r="H284" s="60" t="s">
        <v>2547</v>
      </c>
      <c r="I284" s="9" t="s">
        <v>2288</v>
      </c>
    </row>
    <row r="285" spans="1:9" ht="52.5" customHeight="1">
      <c r="A285" s="16">
        <f t="shared" si="4"/>
        <v>282</v>
      </c>
      <c r="B285" s="9" t="s">
        <v>1068</v>
      </c>
      <c r="C285" s="10" t="s">
        <v>1069</v>
      </c>
      <c r="D285" s="10" t="s">
        <v>2698</v>
      </c>
      <c r="E285" s="25" t="s">
        <v>345</v>
      </c>
      <c r="F285" s="10" t="s">
        <v>543</v>
      </c>
      <c r="G285" s="53">
        <v>42647</v>
      </c>
      <c r="H285" s="60" t="s">
        <v>2583</v>
      </c>
      <c r="I285" s="9" t="s">
        <v>2289</v>
      </c>
    </row>
    <row r="286" spans="1:9" ht="46.5">
      <c r="A286" s="16">
        <f t="shared" si="4"/>
        <v>283</v>
      </c>
      <c r="B286" s="9" t="s">
        <v>1070</v>
      </c>
      <c r="C286" s="10" t="s">
        <v>1071</v>
      </c>
      <c r="D286" s="10" t="s">
        <v>1722</v>
      </c>
      <c r="E286" s="25" t="s">
        <v>935</v>
      </c>
      <c r="F286" s="10" t="s">
        <v>859</v>
      </c>
      <c r="G286" s="53">
        <v>42647</v>
      </c>
      <c r="H286" s="60" t="s">
        <v>2583</v>
      </c>
      <c r="I286" s="9" t="s">
        <v>2290</v>
      </c>
    </row>
    <row r="287" spans="1:9" ht="30.9" customHeight="1">
      <c r="A287" s="16">
        <f t="shared" si="4"/>
        <v>284</v>
      </c>
      <c r="B287" s="9" t="s">
        <v>1072</v>
      </c>
      <c r="C287" s="10" t="s">
        <v>1073</v>
      </c>
      <c r="D287" s="10" t="s">
        <v>1777</v>
      </c>
      <c r="E287" s="25" t="s">
        <v>345</v>
      </c>
      <c r="F287" s="10" t="s">
        <v>346</v>
      </c>
      <c r="G287" s="53">
        <v>42647</v>
      </c>
      <c r="H287" s="60" t="s">
        <v>2605</v>
      </c>
      <c r="I287" s="9" t="s">
        <v>2291</v>
      </c>
    </row>
    <row r="288" spans="1:9" ht="30.9" customHeight="1">
      <c r="A288" s="16">
        <f t="shared" si="4"/>
        <v>285</v>
      </c>
      <c r="B288" s="9" t="s">
        <v>1074</v>
      </c>
      <c r="C288" s="10" t="s">
        <v>679</v>
      </c>
      <c r="D288" s="10" t="s">
        <v>2686</v>
      </c>
      <c r="E288" s="25" t="s">
        <v>1042</v>
      </c>
      <c r="F288" s="10" t="s">
        <v>599</v>
      </c>
      <c r="G288" s="53">
        <v>42647</v>
      </c>
      <c r="H288" s="60" t="s">
        <v>2545</v>
      </c>
      <c r="I288" s="9" t="s">
        <v>2292</v>
      </c>
    </row>
    <row r="289" spans="1:9" ht="30.9" customHeight="1">
      <c r="A289" s="16">
        <f t="shared" si="4"/>
        <v>286</v>
      </c>
      <c r="B289" s="9" t="s">
        <v>1075</v>
      </c>
      <c r="C289" s="10" t="s">
        <v>598</v>
      </c>
      <c r="D289" s="10" t="s">
        <v>2679</v>
      </c>
      <c r="E289" s="25" t="s">
        <v>533</v>
      </c>
      <c r="F289" s="10" t="s">
        <v>455</v>
      </c>
      <c r="G289" s="53">
        <v>42647</v>
      </c>
      <c r="H289" s="60" t="s">
        <v>2610</v>
      </c>
      <c r="I289" s="9" t="s">
        <v>2293</v>
      </c>
    </row>
    <row r="290" spans="1:9" ht="30.9" customHeight="1">
      <c r="A290" s="16">
        <f t="shared" si="4"/>
        <v>287</v>
      </c>
      <c r="B290" s="9" t="s">
        <v>1076</v>
      </c>
      <c r="C290" s="10" t="s">
        <v>1077</v>
      </c>
      <c r="D290" s="10" t="s">
        <v>2699</v>
      </c>
      <c r="E290" s="25" t="s">
        <v>935</v>
      </c>
      <c r="F290" s="10" t="s">
        <v>616</v>
      </c>
      <c r="G290" s="53">
        <v>42647</v>
      </c>
      <c r="H290" s="60" t="s">
        <v>2607</v>
      </c>
      <c r="I290" s="9" t="s">
        <v>2294</v>
      </c>
    </row>
    <row r="291" spans="1:9" ht="30.9" customHeight="1">
      <c r="A291" s="16">
        <f t="shared" si="4"/>
        <v>288</v>
      </c>
      <c r="B291" s="9" t="s">
        <v>1089</v>
      </c>
      <c r="C291" s="10" t="s">
        <v>1003</v>
      </c>
      <c r="D291" s="10" t="s">
        <v>1772</v>
      </c>
      <c r="E291" s="25" t="s">
        <v>345</v>
      </c>
      <c r="F291" s="10" t="s">
        <v>341</v>
      </c>
      <c r="G291" s="53">
        <v>42908</v>
      </c>
      <c r="H291" s="60" t="s">
        <v>2604</v>
      </c>
      <c r="I291" s="9" t="s">
        <v>2295</v>
      </c>
    </row>
    <row r="292" spans="1:9" ht="30.9" customHeight="1">
      <c r="A292" s="16">
        <f t="shared" si="4"/>
        <v>289</v>
      </c>
      <c r="B292" s="9" t="s">
        <v>1090</v>
      </c>
      <c r="C292" s="10" t="s">
        <v>1004</v>
      </c>
      <c r="D292" s="10" t="s">
        <v>1016</v>
      </c>
      <c r="E292" s="25" t="s">
        <v>345</v>
      </c>
      <c r="F292" s="10" t="s">
        <v>341</v>
      </c>
      <c r="G292" s="53">
        <v>42908</v>
      </c>
      <c r="H292" s="60" t="s">
        <v>2611</v>
      </c>
      <c r="I292" s="9" t="s">
        <v>2296</v>
      </c>
    </row>
    <row r="293" spans="1:9" ht="30.9" customHeight="1">
      <c r="A293" s="16">
        <f t="shared" si="4"/>
        <v>290</v>
      </c>
      <c r="B293" s="9" t="s">
        <v>1091</v>
      </c>
      <c r="C293" s="10" t="s">
        <v>1014</v>
      </c>
      <c r="D293" s="10" t="s">
        <v>1019</v>
      </c>
      <c r="E293" s="25" t="s">
        <v>926</v>
      </c>
      <c r="F293" s="10" t="s">
        <v>341</v>
      </c>
      <c r="G293" s="53">
        <v>42908</v>
      </c>
      <c r="H293" s="60" t="s">
        <v>2545</v>
      </c>
      <c r="I293" s="9" t="s">
        <v>2297</v>
      </c>
    </row>
    <row r="294" spans="1:9" ht="30.9" customHeight="1">
      <c r="A294" s="16">
        <f t="shared" si="4"/>
        <v>291</v>
      </c>
      <c r="B294" s="9" t="s">
        <v>1092</v>
      </c>
      <c r="C294" s="10" t="s">
        <v>1015</v>
      </c>
      <c r="D294" s="10" t="s">
        <v>1775</v>
      </c>
      <c r="E294" s="25" t="s">
        <v>926</v>
      </c>
      <c r="F294" s="10" t="s">
        <v>341</v>
      </c>
      <c r="G294" s="53">
        <v>42908</v>
      </c>
      <c r="H294" s="60" t="s">
        <v>2545</v>
      </c>
      <c r="I294" s="9" t="s">
        <v>2298</v>
      </c>
    </row>
    <row r="295" spans="1:9" ht="30.9" customHeight="1">
      <c r="A295" s="16">
        <f t="shared" si="4"/>
        <v>292</v>
      </c>
      <c r="B295" s="9" t="s">
        <v>1093</v>
      </c>
      <c r="C295" s="10" t="s">
        <v>1094</v>
      </c>
      <c r="D295" s="10" t="s">
        <v>1162</v>
      </c>
      <c r="E295" s="25" t="s">
        <v>935</v>
      </c>
      <c r="F295" s="10" t="s">
        <v>706</v>
      </c>
      <c r="G295" s="53">
        <v>42908</v>
      </c>
      <c r="H295" s="60" t="s">
        <v>2606</v>
      </c>
      <c r="I295" s="9" t="s">
        <v>2299</v>
      </c>
    </row>
    <row r="296" spans="1:9" ht="30.9" customHeight="1">
      <c r="A296" s="16">
        <f t="shared" si="4"/>
        <v>293</v>
      </c>
      <c r="B296" s="9" t="s">
        <v>1095</v>
      </c>
      <c r="C296" s="10" t="s">
        <v>1096</v>
      </c>
      <c r="D296" s="10" t="s">
        <v>1163</v>
      </c>
      <c r="E296" s="25" t="s">
        <v>935</v>
      </c>
      <c r="F296" s="10" t="s">
        <v>706</v>
      </c>
      <c r="G296" s="53">
        <v>42908</v>
      </c>
      <c r="H296" s="60" t="s">
        <v>2606</v>
      </c>
      <c r="I296" s="9" t="s">
        <v>2300</v>
      </c>
    </row>
    <row r="297" spans="1:9" ht="30.9" customHeight="1">
      <c r="A297" s="16">
        <f t="shared" si="4"/>
        <v>294</v>
      </c>
      <c r="B297" s="9" t="s">
        <v>1097</v>
      </c>
      <c r="C297" s="10" t="s">
        <v>1098</v>
      </c>
      <c r="D297" s="10" t="s">
        <v>1164</v>
      </c>
      <c r="E297" s="25" t="s">
        <v>935</v>
      </c>
      <c r="F297" s="10" t="s">
        <v>706</v>
      </c>
      <c r="G297" s="53">
        <v>42908</v>
      </c>
      <c r="H297" s="60" t="s">
        <v>2606</v>
      </c>
      <c r="I297" s="9" t="s">
        <v>2301</v>
      </c>
    </row>
    <row r="298" spans="1:9" ht="30.9" customHeight="1">
      <c r="A298" s="16">
        <f t="shared" si="4"/>
        <v>295</v>
      </c>
      <c r="B298" s="32" t="s">
        <v>1241</v>
      </c>
      <c r="C298" s="32" t="s">
        <v>1247</v>
      </c>
      <c r="D298" s="10" t="s">
        <v>1253</v>
      </c>
      <c r="E298" s="32" t="s">
        <v>345</v>
      </c>
      <c r="F298" s="32" t="s">
        <v>1258</v>
      </c>
      <c r="G298" s="53">
        <v>42944</v>
      </c>
      <c r="H298" s="60" t="s">
        <v>2607</v>
      </c>
      <c r="I298" s="9" t="s">
        <v>2302</v>
      </c>
    </row>
    <row r="299" spans="1:9" ht="30.9" customHeight="1">
      <c r="A299" s="16">
        <f t="shared" si="4"/>
        <v>296</v>
      </c>
      <c r="B299" s="32" t="s">
        <v>1242</v>
      </c>
      <c r="C299" s="32" t="s">
        <v>1248</v>
      </c>
      <c r="D299" s="10" t="s">
        <v>1254</v>
      </c>
      <c r="E299" s="32" t="s">
        <v>1259</v>
      </c>
      <c r="F299" s="32" t="s">
        <v>1260</v>
      </c>
      <c r="G299" s="53">
        <v>42944</v>
      </c>
      <c r="H299" s="60" t="s">
        <v>2612</v>
      </c>
      <c r="I299" s="9" t="s">
        <v>2303</v>
      </c>
    </row>
    <row r="300" spans="1:9" ht="30.9" customHeight="1">
      <c r="A300" s="16">
        <f t="shared" si="4"/>
        <v>297</v>
      </c>
      <c r="B300" s="32" t="s">
        <v>1243</v>
      </c>
      <c r="C300" s="32" t="s">
        <v>1249</v>
      </c>
      <c r="D300" s="10" t="s">
        <v>1256</v>
      </c>
      <c r="E300" s="32" t="s">
        <v>345</v>
      </c>
      <c r="F300" s="32" t="s">
        <v>1260</v>
      </c>
      <c r="G300" s="53">
        <v>42944</v>
      </c>
      <c r="H300" s="60" t="s">
        <v>2612</v>
      </c>
      <c r="I300" s="9" t="s">
        <v>2304</v>
      </c>
    </row>
    <row r="301" spans="1:9" ht="30.9" customHeight="1">
      <c r="A301" s="16">
        <f t="shared" si="4"/>
        <v>298</v>
      </c>
      <c r="B301" s="32" t="s">
        <v>1244</v>
      </c>
      <c r="C301" s="32" t="s">
        <v>1250</v>
      </c>
      <c r="D301" s="10" t="s">
        <v>2674</v>
      </c>
      <c r="E301" s="32" t="s">
        <v>345</v>
      </c>
      <c r="F301" s="32" t="s">
        <v>1261</v>
      </c>
      <c r="G301" s="53">
        <v>42944</v>
      </c>
      <c r="H301" s="60" t="s">
        <v>2613</v>
      </c>
      <c r="I301" s="9" t="s">
        <v>2305</v>
      </c>
    </row>
    <row r="302" spans="1:9" ht="30.9" customHeight="1">
      <c r="A302" s="16">
        <f t="shared" si="4"/>
        <v>299</v>
      </c>
      <c r="B302" s="32" t="s">
        <v>1245</v>
      </c>
      <c r="C302" s="32" t="s">
        <v>1251</v>
      </c>
      <c r="D302" s="10" t="s">
        <v>1257</v>
      </c>
      <c r="E302" s="32" t="s">
        <v>345</v>
      </c>
      <c r="F302" s="32" t="s">
        <v>1260</v>
      </c>
      <c r="G302" s="53">
        <v>42944</v>
      </c>
      <c r="H302" s="60" t="s">
        <v>2612</v>
      </c>
      <c r="I302" s="9" t="s">
        <v>2306</v>
      </c>
    </row>
    <row r="303" spans="1:9" ht="30.9" customHeight="1">
      <c r="A303" s="16">
        <f t="shared" si="4"/>
        <v>300</v>
      </c>
      <c r="B303" s="32" t="s">
        <v>1246</v>
      </c>
      <c r="C303" s="32" t="s">
        <v>1252</v>
      </c>
      <c r="D303" s="10" t="s">
        <v>1255</v>
      </c>
      <c r="E303" s="32" t="s">
        <v>345</v>
      </c>
      <c r="F303" s="32" t="s">
        <v>1258</v>
      </c>
      <c r="G303" s="53">
        <v>42944</v>
      </c>
      <c r="H303" s="60" t="s">
        <v>2614</v>
      </c>
      <c r="I303" s="9" t="s">
        <v>2307</v>
      </c>
    </row>
    <row r="304" spans="1:9" ht="30.9" customHeight="1">
      <c r="A304" s="16">
        <f t="shared" si="4"/>
        <v>301</v>
      </c>
      <c r="B304" s="9" t="s">
        <v>1099</v>
      </c>
      <c r="C304" s="10" t="s">
        <v>1100</v>
      </c>
      <c r="D304" s="10" t="s">
        <v>2700</v>
      </c>
      <c r="E304" s="25" t="s">
        <v>345</v>
      </c>
      <c r="F304" s="10" t="s">
        <v>543</v>
      </c>
      <c r="G304" s="53">
        <v>42908</v>
      </c>
      <c r="H304" s="60" t="s">
        <v>2606</v>
      </c>
      <c r="I304" s="9" t="s">
        <v>2308</v>
      </c>
    </row>
    <row r="305" spans="1:9" ht="30.9" customHeight="1">
      <c r="A305" s="16">
        <f t="shared" si="4"/>
        <v>302</v>
      </c>
      <c r="B305" s="9" t="s">
        <v>1101</v>
      </c>
      <c r="C305" s="10" t="s">
        <v>1102</v>
      </c>
      <c r="D305" s="10" t="s">
        <v>1778</v>
      </c>
      <c r="E305" s="25" t="s">
        <v>926</v>
      </c>
      <c r="F305" s="10" t="s">
        <v>341</v>
      </c>
      <c r="G305" s="53">
        <v>42908</v>
      </c>
      <c r="H305" s="60" t="s">
        <v>2615</v>
      </c>
      <c r="I305" s="9" t="s">
        <v>2309</v>
      </c>
    </row>
    <row r="306" spans="1:9" ht="30.9" customHeight="1">
      <c r="A306" s="16">
        <f t="shared" si="4"/>
        <v>303</v>
      </c>
      <c r="B306" s="9" t="s">
        <v>1103</v>
      </c>
      <c r="C306" s="10" t="s">
        <v>494</v>
      </c>
      <c r="D306" s="10" t="s">
        <v>1165</v>
      </c>
      <c r="E306" s="25" t="s">
        <v>345</v>
      </c>
      <c r="F306" s="10" t="s">
        <v>511</v>
      </c>
      <c r="G306" s="53">
        <v>42908</v>
      </c>
      <c r="H306" s="60" t="s">
        <v>2560</v>
      </c>
      <c r="I306" s="9" t="s">
        <v>2310</v>
      </c>
    </row>
    <row r="307" spans="1:9" ht="30.9" customHeight="1">
      <c r="A307" s="16">
        <f t="shared" si="4"/>
        <v>304</v>
      </c>
      <c r="B307" s="9" t="s">
        <v>1104</v>
      </c>
      <c r="C307" s="10" t="s">
        <v>1105</v>
      </c>
      <c r="D307" s="10" t="s">
        <v>2701</v>
      </c>
      <c r="E307" s="25" t="s">
        <v>935</v>
      </c>
      <c r="F307" s="10" t="s">
        <v>520</v>
      </c>
      <c r="G307" s="53">
        <v>42908</v>
      </c>
      <c r="H307" s="60" t="s">
        <v>2611</v>
      </c>
      <c r="I307" s="9" t="s">
        <v>2311</v>
      </c>
    </row>
    <row r="308" spans="1:9" ht="30.9" customHeight="1">
      <c r="A308" s="16">
        <f t="shared" si="4"/>
        <v>305</v>
      </c>
      <c r="B308" s="9" t="s">
        <v>1106</v>
      </c>
      <c r="C308" s="10" t="s">
        <v>652</v>
      </c>
      <c r="D308" s="10" t="s">
        <v>2681</v>
      </c>
      <c r="E308" s="25" t="s">
        <v>935</v>
      </c>
      <c r="F308" s="10" t="s">
        <v>520</v>
      </c>
      <c r="G308" s="53">
        <v>42908</v>
      </c>
      <c r="H308" s="60" t="s">
        <v>2568</v>
      </c>
      <c r="I308" s="9" t="s">
        <v>2312</v>
      </c>
    </row>
    <row r="309" spans="1:9" ht="30.9" customHeight="1">
      <c r="A309" s="16">
        <f t="shared" si="4"/>
        <v>306</v>
      </c>
      <c r="B309" s="9" t="s">
        <v>1107</v>
      </c>
      <c r="C309" s="10" t="s">
        <v>1108</v>
      </c>
      <c r="D309" s="10" t="s">
        <v>2702</v>
      </c>
      <c r="E309" s="25" t="s">
        <v>935</v>
      </c>
      <c r="F309" s="10" t="s">
        <v>520</v>
      </c>
      <c r="G309" s="53">
        <v>42908</v>
      </c>
      <c r="H309" s="60" t="s">
        <v>2567</v>
      </c>
      <c r="I309" s="9" t="s">
        <v>2313</v>
      </c>
    </row>
    <row r="310" spans="1:9" ht="30.9" customHeight="1">
      <c r="A310" s="16">
        <f t="shared" si="4"/>
        <v>307</v>
      </c>
      <c r="B310" s="9" t="s">
        <v>1109</v>
      </c>
      <c r="C310" s="10" t="s">
        <v>1110</v>
      </c>
      <c r="D310" s="10" t="s">
        <v>2703</v>
      </c>
      <c r="E310" s="25" t="s">
        <v>935</v>
      </c>
      <c r="F310" s="10" t="s">
        <v>1150</v>
      </c>
      <c r="G310" s="53">
        <v>42908</v>
      </c>
      <c r="H310" s="60" t="s">
        <v>2606</v>
      </c>
      <c r="I310" s="9" t="s">
        <v>2314</v>
      </c>
    </row>
    <row r="311" spans="1:9" ht="30.9" customHeight="1">
      <c r="A311" s="16">
        <f t="shared" si="4"/>
        <v>308</v>
      </c>
      <c r="B311" s="9" t="s">
        <v>1111</v>
      </c>
      <c r="C311" s="10" t="s">
        <v>1112</v>
      </c>
      <c r="D311" s="10" t="s">
        <v>1779</v>
      </c>
      <c r="E311" s="25" t="s">
        <v>935</v>
      </c>
      <c r="F311" s="10" t="s">
        <v>341</v>
      </c>
      <c r="G311" s="53">
        <v>42908</v>
      </c>
      <c r="H311" s="60" t="s">
        <v>2612</v>
      </c>
      <c r="I311" s="9" t="s">
        <v>2315</v>
      </c>
    </row>
    <row r="312" spans="1:9" ht="30.9" customHeight="1">
      <c r="A312" s="16">
        <f t="shared" si="4"/>
        <v>309</v>
      </c>
      <c r="B312" s="9" t="s">
        <v>1113</v>
      </c>
      <c r="C312" s="10" t="s">
        <v>1114</v>
      </c>
      <c r="D312" s="10" t="s">
        <v>1156</v>
      </c>
      <c r="E312" s="25" t="s">
        <v>935</v>
      </c>
      <c r="F312" s="10" t="s">
        <v>341</v>
      </c>
      <c r="G312" s="53">
        <v>42908</v>
      </c>
      <c r="H312" s="60" t="s">
        <v>2612</v>
      </c>
      <c r="I312" s="9" t="s">
        <v>2316</v>
      </c>
    </row>
    <row r="313" spans="1:9" ht="30.9" customHeight="1">
      <c r="A313" s="16">
        <f t="shared" si="4"/>
        <v>310</v>
      </c>
      <c r="B313" s="9" t="s">
        <v>1115</v>
      </c>
      <c r="C313" s="10" t="s">
        <v>1116</v>
      </c>
      <c r="D313" s="10" t="s">
        <v>1780</v>
      </c>
      <c r="E313" s="25" t="s">
        <v>935</v>
      </c>
      <c r="F313" s="10" t="s">
        <v>1150</v>
      </c>
      <c r="G313" s="53">
        <v>42908</v>
      </c>
      <c r="H313" s="60" t="s">
        <v>2606</v>
      </c>
      <c r="I313" s="9" t="s">
        <v>2317</v>
      </c>
    </row>
    <row r="314" spans="1:9" ht="30.9" customHeight="1">
      <c r="A314" s="16">
        <f t="shared" si="4"/>
        <v>311</v>
      </c>
      <c r="B314" s="9" t="s">
        <v>1117</v>
      </c>
      <c r="C314" s="10" t="s">
        <v>1118</v>
      </c>
      <c r="D314" s="10" t="s">
        <v>1157</v>
      </c>
      <c r="E314" s="25" t="s">
        <v>1042</v>
      </c>
      <c r="F314" s="10" t="s">
        <v>1151</v>
      </c>
      <c r="G314" s="53">
        <v>42908</v>
      </c>
      <c r="H314" s="60" t="s">
        <v>2542</v>
      </c>
      <c r="I314" s="9" t="s">
        <v>2318</v>
      </c>
    </row>
    <row r="315" spans="1:9" ht="30.9" customHeight="1">
      <c r="A315" s="16">
        <f t="shared" si="4"/>
        <v>312</v>
      </c>
      <c r="B315" s="9" t="s">
        <v>1119</v>
      </c>
      <c r="C315" s="10" t="s">
        <v>1120</v>
      </c>
      <c r="D315" s="10" t="s">
        <v>2704</v>
      </c>
      <c r="E315" s="25" t="s">
        <v>926</v>
      </c>
      <c r="F315" s="10" t="s">
        <v>520</v>
      </c>
      <c r="G315" s="53">
        <v>42908</v>
      </c>
      <c r="H315" s="60" t="s">
        <v>2616</v>
      </c>
      <c r="I315" s="9" t="s">
        <v>2319</v>
      </c>
    </row>
    <row r="316" spans="1:9" ht="31">
      <c r="A316" s="16">
        <f t="shared" si="4"/>
        <v>313</v>
      </c>
      <c r="B316" s="9" t="s">
        <v>1121</v>
      </c>
      <c r="C316" s="10" t="s">
        <v>1122</v>
      </c>
      <c r="D316" s="10" t="s">
        <v>1781</v>
      </c>
      <c r="E316" s="25" t="s">
        <v>935</v>
      </c>
      <c r="F316" s="10" t="s">
        <v>346</v>
      </c>
      <c r="G316" s="53">
        <v>42908</v>
      </c>
      <c r="H316" s="60" t="s">
        <v>2613</v>
      </c>
      <c r="I316" s="9" t="s">
        <v>2320</v>
      </c>
    </row>
    <row r="317" spans="1:9" ht="31">
      <c r="A317" s="16">
        <f t="shared" si="4"/>
        <v>314</v>
      </c>
      <c r="B317" s="9" t="s">
        <v>1123</v>
      </c>
      <c r="C317" s="10" t="s">
        <v>1124</v>
      </c>
      <c r="D317" s="10" t="s">
        <v>1166</v>
      </c>
      <c r="E317" s="25" t="s">
        <v>935</v>
      </c>
      <c r="F317" s="10" t="s">
        <v>863</v>
      </c>
      <c r="G317" s="53">
        <v>42908</v>
      </c>
      <c r="H317" s="60" t="s">
        <v>2613</v>
      </c>
      <c r="I317" s="9" t="s">
        <v>2321</v>
      </c>
    </row>
    <row r="318" spans="1:9" ht="30.9" customHeight="1">
      <c r="A318" s="16">
        <f t="shared" si="4"/>
        <v>315</v>
      </c>
      <c r="B318" s="9" t="s">
        <v>1125</v>
      </c>
      <c r="C318" s="10" t="s">
        <v>1126</v>
      </c>
      <c r="D318" s="10" t="s">
        <v>2762</v>
      </c>
      <c r="E318" s="25" t="s">
        <v>345</v>
      </c>
      <c r="F318" s="10" t="s">
        <v>1152</v>
      </c>
      <c r="G318" s="53">
        <v>42908</v>
      </c>
      <c r="H318" s="60" t="s">
        <v>2606</v>
      </c>
      <c r="I318" s="9" t="s">
        <v>2322</v>
      </c>
    </row>
    <row r="319" spans="1:9" ht="30.9" customHeight="1">
      <c r="A319" s="16">
        <f t="shared" si="4"/>
        <v>316</v>
      </c>
      <c r="B319" s="9" t="s">
        <v>1127</v>
      </c>
      <c r="C319" s="10" t="s">
        <v>1128</v>
      </c>
      <c r="D319" s="10" t="s">
        <v>2763</v>
      </c>
      <c r="E319" s="25" t="s">
        <v>345</v>
      </c>
      <c r="F319" s="10" t="s">
        <v>1153</v>
      </c>
      <c r="G319" s="53">
        <v>42908</v>
      </c>
      <c r="H319" s="60" t="s">
        <v>2605</v>
      </c>
      <c r="I319" s="9" t="s">
        <v>2323</v>
      </c>
    </row>
    <row r="320" spans="1:9" ht="30.9" customHeight="1">
      <c r="A320" s="16">
        <f t="shared" si="4"/>
        <v>317</v>
      </c>
      <c r="B320" s="9" t="s">
        <v>1129</v>
      </c>
      <c r="C320" s="10" t="s">
        <v>1130</v>
      </c>
      <c r="D320" s="10" t="s">
        <v>1167</v>
      </c>
      <c r="E320" s="25" t="s">
        <v>345</v>
      </c>
      <c r="F320" s="10" t="s">
        <v>370</v>
      </c>
      <c r="G320" s="53">
        <v>42908</v>
      </c>
      <c r="H320" s="60" t="s">
        <v>2614</v>
      </c>
      <c r="I320" s="9" t="s">
        <v>2324</v>
      </c>
    </row>
    <row r="321" spans="1:9" ht="30.9" customHeight="1">
      <c r="A321" s="16">
        <f t="shared" si="4"/>
        <v>318</v>
      </c>
      <c r="B321" s="9" t="s">
        <v>1131</v>
      </c>
      <c r="C321" s="10" t="s">
        <v>1132</v>
      </c>
      <c r="D321" s="10" t="s">
        <v>1168</v>
      </c>
      <c r="E321" s="25" t="s">
        <v>935</v>
      </c>
      <c r="F321" s="10" t="s">
        <v>455</v>
      </c>
      <c r="G321" s="53">
        <v>42908</v>
      </c>
      <c r="H321" s="60" t="s">
        <v>2606</v>
      </c>
      <c r="I321" s="9" t="s">
        <v>2325</v>
      </c>
    </row>
    <row r="322" spans="1:9" ht="30.9" customHeight="1">
      <c r="A322" s="16">
        <f t="shared" si="4"/>
        <v>319</v>
      </c>
      <c r="B322" s="9" t="s">
        <v>1133</v>
      </c>
      <c r="C322" s="10" t="s">
        <v>1134</v>
      </c>
      <c r="D322" s="10" t="s">
        <v>1169</v>
      </c>
      <c r="E322" s="25" t="s">
        <v>935</v>
      </c>
      <c r="F322" s="10" t="s">
        <v>455</v>
      </c>
      <c r="G322" s="53">
        <v>42908</v>
      </c>
      <c r="H322" s="60" t="s">
        <v>2583</v>
      </c>
      <c r="I322" s="9" t="s">
        <v>2326</v>
      </c>
    </row>
    <row r="323" spans="1:9" ht="30.9" customHeight="1">
      <c r="A323" s="16">
        <f t="shared" si="4"/>
        <v>320</v>
      </c>
      <c r="B323" s="9" t="s">
        <v>1135</v>
      </c>
      <c r="C323" s="10" t="s">
        <v>1136</v>
      </c>
      <c r="D323" s="10" t="s">
        <v>1170</v>
      </c>
      <c r="E323" s="25" t="s">
        <v>935</v>
      </c>
      <c r="F323" s="10" t="s">
        <v>455</v>
      </c>
      <c r="G323" s="53">
        <v>42908</v>
      </c>
      <c r="H323" s="60" t="s">
        <v>2583</v>
      </c>
      <c r="I323" s="9" t="s">
        <v>2327</v>
      </c>
    </row>
    <row r="324" spans="1:9" ht="30.9" customHeight="1">
      <c r="A324" s="16">
        <f t="shared" si="4"/>
        <v>321</v>
      </c>
      <c r="B324" s="9" t="s">
        <v>1137</v>
      </c>
      <c r="C324" s="10" t="s">
        <v>1138</v>
      </c>
      <c r="D324" s="10" t="s">
        <v>1171</v>
      </c>
      <c r="E324" s="25" t="s">
        <v>345</v>
      </c>
      <c r="F324" s="10" t="s">
        <v>346</v>
      </c>
      <c r="G324" s="53">
        <v>42908</v>
      </c>
      <c r="H324" s="60" t="s">
        <v>2614</v>
      </c>
      <c r="I324" s="9" t="s">
        <v>2328</v>
      </c>
    </row>
    <row r="325" spans="1:9" ht="30.9" customHeight="1">
      <c r="A325" s="16">
        <f t="shared" ref="A325:A388" si="5">IF(AND(NOT(ISERR(FIND($K$4,D325))),NOT(ISERR(FIND($K$5,D325))),NOT(ISERR(FIND($K$6,D325))),NOT(ISERR(FIND($K$7,D325))) ),A324+1,A324)</f>
        <v>322</v>
      </c>
      <c r="B325" s="9" t="s">
        <v>1139</v>
      </c>
      <c r="C325" s="10" t="s">
        <v>1140</v>
      </c>
      <c r="D325" s="10" t="s">
        <v>1172</v>
      </c>
      <c r="E325" s="25" t="s">
        <v>985</v>
      </c>
      <c r="F325" s="10" t="s">
        <v>341</v>
      </c>
      <c r="G325" s="53">
        <v>42908</v>
      </c>
      <c r="H325" s="60" t="s">
        <v>2571</v>
      </c>
      <c r="I325" s="9" t="s">
        <v>2329</v>
      </c>
    </row>
    <row r="326" spans="1:9" ht="30.9" customHeight="1">
      <c r="A326" s="16">
        <f t="shared" si="5"/>
        <v>323</v>
      </c>
      <c r="B326" s="9" t="s">
        <v>1141</v>
      </c>
      <c r="C326" s="10" t="s">
        <v>1142</v>
      </c>
      <c r="D326" s="10" t="s">
        <v>1158</v>
      </c>
      <c r="E326" s="25" t="s">
        <v>926</v>
      </c>
      <c r="F326" s="10" t="s">
        <v>1151</v>
      </c>
      <c r="G326" s="53">
        <v>42908</v>
      </c>
      <c r="H326" s="60" t="s">
        <v>2545</v>
      </c>
      <c r="I326" s="9" t="s">
        <v>2330</v>
      </c>
    </row>
    <row r="327" spans="1:9" ht="30.9" customHeight="1">
      <c r="A327" s="16">
        <f t="shared" si="5"/>
        <v>324</v>
      </c>
      <c r="B327" s="9" t="s">
        <v>1143</v>
      </c>
      <c r="C327" s="10" t="s">
        <v>1144</v>
      </c>
      <c r="D327" s="10" t="s">
        <v>1159</v>
      </c>
      <c r="E327" s="25" t="s">
        <v>926</v>
      </c>
      <c r="F327" s="10" t="s">
        <v>1154</v>
      </c>
      <c r="G327" s="53">
        <v>42908</v>
      </c>
      <c r="H327" s="60" t="s">
        <v>2544</v>
      </c>
      <c r="I327" s="9" t="s">
        <v>2331</v>
      </c>
    </row>
    <row r="328" spans="1:9" ht="30.9" customHeight="1">
      <c r="A328" s="16">
        <f t="shared" si="5"/>
        <v>325</v>
      </c>
      <c r="B328" s="9" t="s">
        <v>1145</v>
      </c>
      <c r="C328" s="10" t="s">
        <v>1146</v>
      </c>
      <c r="D328" s="10" t="s">
        <v>1160</v>
      </c>
      <c r="E328" s="25" t="s">
        <v>935</v>
      </c>
      <c r="F328" s="10" t="s">
        <v>1155</v>
      </c>
      <c r="G328" s="53">
        <v>42908</v>
      </c>
      <c r="H328" s="60" t="s">
        <v>2583</v>
      </c>
      <c r="I328" s="9" t="s">
        <v>2332</v>
      </c>
    </row>
    <row r="329" spans="1:9" ht="30.9" customHeight="1">
      <c r="A329" s="16">
        <f t="shared" si="5"/>
        <v>326</v>
      </c>
      <c r="B329" s="9" t="s">
        <v>1147</v>
      </c>
      <c r="C329" s="10" t="s">
        <v>1148</v>
      </c>
      <c r="D329" s="10" t="s">
        <v>1161</v>
      </c>
      <c r="E329" s="25" t="s">
        <v>935</v>
      </c>
      <c r="F329" s="10" t="s">
        <v>1155</v>
      </c>
      <c r="G329" s="53">
        <v>42908</v>
      </c>
      <c r="H329" s="60" t="s">
        <v>2606</v>
      </c>
      <c r="I329" s="9" t="s">
        <v>2333</v>
      </c>
    </row>
    <row r="330" spans="1:9" ht="30.9" customHeight="1">
      <c r="A330" s="16">
        <f t="shared" si="5"/>
        <v>327</v>
      </c>
      <c r="B330" s="9" t="s">
        <v>1173</v>
      </c>
      <c r="C330" s="10" t="s">
        <v>1197</v>
      </c>
      <c r="D330" s="10" t="s">
        <v>1221</v>
      </c>
      <c r="E330" s="25" t="s">
        <v>935</v>
      </c>
      <c r="F330" s="10" t="s">
        <v>341</v>
      </c>
      <c r="G330" s="53">
        <v>42922</v>
      </c>
      <c r="H330" s="60" t="s">
        <v>2617</v>
      </c>
      <c r="I330" s="9" t="s">
        <v>2334</v>
      </c>
    </row>
    <row r="331" spans="1:9" ht="30.9" customHeight="1">
      <c r="A331" s="16">
        <f t="shared" si="5"/>
        <v>328</v>
      </c>
      <c r="B331" s="9" t="s">
        <v>1174</v>
      </c>
      <c r="C331" s="10" t="s">
        <v>1198</v>
      </c>
      <c r="D331" s="10" t="s">
        <v>1216</v>
      </c>
      <c r="E331" s="25" t="s">
        <v>1229</v>
      </c>
      <c r="F331" s="10" t="s">
        <v>1230</v>
      </c>
      <c r="G331" s="53">
        <v>42922</v>
      </c>
      <c r="H331" s="60" t="s">
        <v>2591</v>
      </c>
      <c r="I331" s="9" t="s">
        <v>2335</v>
      </c>
    </row>
    <row r="332" spans="1:9" ht="30.9" customHeight="1">
      <c r="A332" s="16">
        <f t="shared" si="5"/>
        <v>329</v>
      </c>
      <c r="B332" s="9" t="s">
        <v>1175</v>
      </c>
      <c r="C332" s="10" t="s">
        <v>1199</v>
      </c>
      <c r="D332" s="10" t="s">
        <v>2764</v>
      </c>
      <c r="E332" s="25" t="s">
        <v>345</v>
      </c>
      <c r="F332" s="10" t="s">
        <v>1231</v>
      </c>
      <c r="G332" s="53">
        <v>42922</v>
      </c>
      <c r="H332" s="60" t="s">
        <v>2606</v>
      </c>
      <c r="I332" s="9" t="s">
        <v>2336</v>
      </c>
    </row>
    <row r="333" spans="1:9" ht="30.9" customHeight="1">
      <c r="A333" s="16">
        <f t="shared" si="5"/>
        <v>330</v>
      </c>
      <c r="B333" s="9" t="s">
        <v>1176</v>
      </c>
      <c r="C333" s="10" t="s">
        <v>578</v>
      </c>
      <c r="D333" s="10" t="s">
        <v>2752</v>
      </c>
      <c r="E333" s="25" t="s">
        <v>345</v>
      </c>
      <c r="F333" s="10" t="s">
        <v>1232</v>
      </c>
      <c r="G333" s="53">
        <v>42922</v>
      </c>
      <c r="H333" s="60" t="s">
        <v>2571</v>
      </c>
      <c r="I333" s="9" t="s">
        <v>2337</v>
      </c>
    </row>
    <row r="334" spans="1:9" ht="30.9" customHeight="1">
      <c r="A334" s="16">
        <f t="shared" si="5"/>
        <v>331</v>
      </c>
      <c r="B334" s="9" t="s">
        <v>1177</v>
      </c>
      <c r="C334" s="10" t="s">
        <v>1200</v>
      </c>
      <c r="D334" s="10" t="s">
        <v>2723</v>
      </c>
      <c r="E334" s="25" t="s">
        <v>345</v>
      </c>
      <c r="F334" s="10" t="s">
        <v>1232</v>
      </c>
      <c r="G334" s="53">
        <v>42922</v>
      </c>
      <c r="H334" s="60" t="s">
        <v>2567</v>
      </c>
      <c r="I334" s="9" t="s">
        <v>2338</v>
      </c>
    </row>
    <row r="335" spans="1:9" ht="30.9" customHeight="1">
      <c r="A335" s="16">
        <f t="shared" si="5"/>
        <v>332</v>
      </c>
      <c r="B335" s="9" t="s">
        <v>1178</v>
      </c>
      <c r="C335" s="10" t="s">
        <v>1201</v>
      </c>
      <c r="D335" s="10" t="s">
        <v>2765</v>
      </c>
      <c r="E335" s="25" t="s">
        <v>345</v>
      </c>
      <c r="F335" s="10" t="s">
        <v>1232</v>
      </c>
      <c r="G335" s="53">
        <v>42922</v>
      </c>
      <c r="H335" s="60" t="s">
        <v>2607</v>
      </c>
      <c r="I335" s="9" t="s">
        <v>2339</v>
      </c>
    </row>
    <row r="336" spans="1:9" ht="30.9" customHeight="1">
      <c r="A336" s="16">
        <f t="shared" si="5"/>
        <v>333</v>
      </c>
      <c r="B336" s="9" t="s">
        <v>1179</v>
      </c>
      <c r="C336" s="10" t="s">
        <v>1202</v>
      </c>
      <c r="D336" s="10" t="s">
        <v>1222</v>
      </c>
      <c r="E336" s="25" t="s">
        <v>504</v>
      </c>
      <c r="F336" s="10" t="s">
        <v>1233</v>
      </c>
      <c r="G336" s="53">
        <v>42922</v>
      </c>
      <c r="H336" s="60" t="s">
        <v>2618</v>
      </c>
      <c r="I336" s="9" t="s">
        <v>2340</v>
      </c>
    </row>
    <row r="337" spans="1:9" ht="30.9" customHeight="1">
      <c r="A337" s="16">
        <f t="shared" si="5"/>
        <v>334</v>
      </c>
      <c r="B337" s="9" t="s">
        <v>1180</v>
      </c>
      <c r="C337" s="10" t="s">
        <v>1203</v>
      </c>
      <c r="D337" s="10" t="s">
        <v>1223</v>
      </c>
      <c r="E337" s="25" t="s">
        <v>504</v>
      </c>
      <c r="F337" s="10" t="s">
        <v>1234</v>
      </c>
      <c r="G337" s="53">
        <v>42922</v>
      </c>
      <c r="H337" s="60" t="s">
        <v>2611</v>
      </c>
      <c r="I337" s="9" t="s">
        <v>2341</v>
      </c>
    </row>
    <row r="338" spans="1:9" ht="30.9" customHeight="1">
      <c r="A338" s="16">
        <f t="shared" si="5"/>
        <v>335</v>
      </c>
      <c r="B338" s="9" t="s">
        <v>1181</v>
      </c>
      <c r="C338" s="10" t="s">
        <v>1204</v>
      </c>
      <c r="D338" s="10" t="s">
        <v>1224</v>
      </c>
      <c r="E338" s="25" t="s">
        <v>504</v>
      </c>
      <c r="F338" s="10" t="s">
        <v>1234</v>
      </c>
      <c r="G338" s="53">
        <v>42922</v>
      </c>
      <c r="H338" s="60" t="s">
        <v>2619</v>
      </c>
      <c r="I338" s="9" t="s">
        <v>2342</v>
      </c>
    </row>
    <row r="339" spans="1:9" ht="47.25" customHeight="1">
      <c r="A339" s="16">
        <f t="shared" si="5"/>
        <v>336</v>
      </c>
      <c r="B339" s="9" t="s">
        <v>1182</v>
      </c>
      <c r="C339" s="10" t="s">
        <v>945</v>
      </c>
      <c r="D339" s="10" t="s">
        <v>2694</v>
      </c>
      <c r="E339" s="25" t="s">
        <v>504</v>
      </c>
      <c r="F339" s="10" t="s">
        <v>1235</v>
      </c>
      <c r="G339" s="53">
        <v>42922</v>
      </c>
      <c r="H339" s="60" t="s">
        <v>2619</v>
      </c>
      <c r="I339" s="9" t="s">
        <v>2343</v>
      </c>
    </row>
    <row r="340" spans="1:9" ht="30.9" customHeight="1">
      <c r="A340" s="16">
        <f t="shared" si="5"/>
        <v>337</v>
      </c>
      <c r="B340" s="9" t="s">
        <v>1183</v>
      </c>
      <c r="C340" s="10" t="s">
        <v>1205</v>
      </c>
      <c r="D340" s="10" t="s">
        <v>1225</v>
      </c>
      <c r="E340" s="25" t="s">
        <v>504</v>
      </c>
      <c r="F340" s="10" t="s">
        <v>1236</v>
      </c>
      <c r="G340" s="53">
        <v>42922</v>
      </c>
      <c r="H340" s="60" t="s">
        <v>2567</v>
      </c>
      <c r="I340" s="9" t="s">
        <v>2344</v>
      </c>
    </row>
    <row r="341" spans="1:9" ht="48.75" customHeight="1">
      <c r="A341" s="16">
        <f t="shared" si="5"/>
        <v>338</v>
      </c>
      <c r="B341" s="9" t="s">
        <v>1184</v>
      </c>
      <c r="C341" s="10" t="s">
        <v>1206</v>
      </c>
      <c r="D341" s="10" t="s">
        <v>2794</v>
      </c>
      <c r="E341" s="25" t="s">
        <v>504</v>
      </c>
      <c r="F341" s="10" t="s">
        <v>1234</v>
      </c>
      <c r="G341" s="53">
        <v>42922</v>
      </c>
      <c r="H341" s="60" t="s">
        <v>2545</v>
      </c>
      <c r="I341" s="9" t="s">
        <v>2345</v>
      </c>
    </row>
    <row r="342" spans="1:9" ht="30.9" customHeight="1">
      <c r="A342" s="16">
        <f t="shared" si="5"/>
        <v>339</v>
      </c>
      <c r="B342" s="9" t="s">
        <v>1185</v>
      </c>
      <c r="C342" s="10" t="s">
        <v>1207</v>
      </c>
      <c r="D342" s="10" t="s">
        <v>1782</v>
      </c>
      <c r="E342" s="25" t="s">
        <v>504</v>
      </c>
      <c r="F342" s="10" t="s">
        <v>1233</v>
      </c>
      <c r="G342" s="53">
        <v>42922</v>
      </c>
      <c r="H342" s="60" t="s">
        <v>2604</v>
      </c>
      <c r="I342" s="9" t="s">
        <v>2346</v>
      </c>
    </row>
    <row r="343" spans="1:9" ht="30.9" customHeight="1">
      <c r="A343" s="16">
        <f t="shared" si="5"/>
        <v>340</v>
      </c>
      <c r="B343" s="9" t="s">
        <v>1186</v>
      </c>
      <c r="C343" s="10" t="s">
        <v>1208</v>
      </c>
      <c r="D343" s="10" t="s">
        <v>2675</v>
      </c>
      <c r="E343" s="25" t="s">
        <v>504</v>
      </c>
      <c r="F343" s="10" t="s">
        <v>1237</v>
      </c>
      <c r="G343" s="53">
        <v>42922</v>
      </c>
      <c r="H343" s="60" t="s">
        <v>2611</v>
      </c>
      <c r="I343" s="9" t="s">
        <v>2347</v>
      </c>
    </row>
    <row r="344" spans="1:9" ht="30.9" customHeight="1">
      <c r="A344" s="16">
        <f t="shared" si="5"/>
        <v>341</v>
      </c>
      <c r="B344" s="9" t="s">
        <v>1187</v>
      </c>
      <c r="C344" s="10" t="s">
        <v>1209</v>
      </c>
      <c r="D344" s="10" t="s">
        <v>1226</v>
      </c>
      <c r="E344" s="25" t="s">
        <v>504</v>
      </c>
      <c r="F344" s="10" t="s">
        <v>1238</v>
      </c>
      <c r="G344" s="53">
        <v>42922</v>
      </c>
      <c r="H344" s="60" t="s">
        <v>2613</v>
      </c>
      <c r="I344" s="9" t="s">
        <v>2348</v>
      </c>
    </row>
    <row r="345" spans="1:9" ht="30.9" customHeight="1">
      <c r="A345" s="16">
        <f t="shared" si="5"/>
        <v>342</v>
      </c>
      <c r="B345" s="9" t="s">
        <v>1188</v>
      </c>
      <c r="C345" s="10" t="s">
        <v>1210</v>
      </c>
      <c r="D345" s="10" t="s">
        <v>1217</v>
      </c>
      <c r="E345" s="25" t="s">
        <v>606</v>
      </c>
      <c r="F345" s="10" t="s">
        <v>341</v>
      </c>
      <c r="G345" s="53">
        <v>42922</v>
      </c>
      <c r="H345" s="60" t="s">
        <v>2596</v>
      </c>
      <c r="I345" s="9" t="s">
        <v>2349</v>
      </c>
    </row>
    <row r="346" spans="1:9" ht="30.9" customHeight="1">
      <c r="A346" s="16">
        <f t="shared" si="5"/>
        <v>343</v>
      </c>
      <c r="B346" s="9" t="s">
        <v>1189</v>
      </c>
      <c r="C346" s="10" t="s">
        <v>1198</v>
      </c>
      <c r="D346" s="10" t="s">
        <v>1216</v>
      </c>
      <c r="E346" s="25" t="s">
        <v>606</v>
      </c>
      <c r="F346" s="10" t="s">
        <v>349</v>
      </c>
      <c r="G346" s="53">
        <v>42922</v>
      </c>
      <c r="H346" s="60" t="s">
        <v>2591</v>
      </c>
      <c r="I346" s="9" t="s">
        <v>2350</v>
      </c>
    </row>
    <row r="347" spans="1:9" ht="30.9" customHeight="1">
      <c r="A347" s="16">
        <f t="shared" si="5"/>
        <v>344</v>
      </c>
      <c r="B347" s="9" t="s">
        <v>1190</v>
      </c>
      <c r="C347" s="10" t="s">
        <v>1211</v>
      </c>
      <c r="D347" s="10" t="s">
        <v>1218</v>
      </c>
      <c r="E347" s="25" t="s">
        <v>606</v>
      </c>
      <c r="F347" s="10" t="s">
        <v>349</v>
      </c>
      <c r="G347" s="53">
        <v>42922</v>
      </c>
      <c r="H347" s="60" t="s">
        <v>2560</v>
      </c>
      <c r="I347" s="9" t="s">
        <v>2351</v>
      </c>
    </row>
    <row r="348" spans="1:9" ht="30.9" customHeight="1">
      <c r="A348" s="16">
        <f t="shared" si="5"/>
        <v>345</v>
      </c>
      <c r="B348" s="9" t="s">
        <v>1191</v>
      </c>
      <c r="C348" s="10" t="s">
        <v>1212</v>
      </c>
      <c r="D348" s="10" t="s">
        <v>1219</v>
      </c>
      <c r="E348" s="25" t="s">
        <v>345</v>
      </c>
      <c r="F348" s="10" t="s">
        <v>349</v>
      </c>
      <c r="G348" s="53">
        <v>42922</v>
      </c>
      <c r="H348" s="60" t="s">
        <v>2605</v>
      </c>
      <c r="I348" s="9" t="s">
        <v>2352</v>
      </c>
    </row>
    <row r="349" spans="1:9" ht="30.9" customHeight="1">
      <c r="A349" s="16">
        <f t="shared" si="5"/>
        <v>346</v>
      </c>
      <c r="B349" s="9" t="s">
        <v>1192</v>
      </c>
      <c r="C349" s="10" t="s">
        <v>1211</v>
      </c>
      <c r="D349" s="10" t="s">
        <v>1218</v>
      </c>
      <c r="E349" s="25" t="s">
        <v>504</v>
      </c>
      <c r="F349" s="10" t="s">
        <v>349</v>
      </c>
      <c r="G349" s="53">
        <v>42922</v>
      </c>
      <c r="H349" s="60" t="s">
        <v>2613</v>
      </c>
      <c r="I349" s="9" t="s">
        <v>2353</v>
      </c>
    </row>
    <row r="350" spans="1:9" ht="30.9" customHeight="1">
      <c r="A350" s="16">
        <f t="shared" si="5"/>
        <v>347</v>
      </c>
      <c r="B350" s="9" t="s">
        <v>1193</v>
      </c>
      <c r="C350" s="10" t="s">
        <v>1213</v>
      </c>
      <c r="D350" s="10" t="s">
        <v>1220</v>
      </c>
      <c r="E350" s="25" t="s">
        <v>606</v>
      </c>
      <c r="F350" s="10" t="s">
        <v>349</v>
      </c>
      <c r="G350" s="53">
        <v>42922</v>
      </c>
      <c r="H350" s="60" t="s">
        <v>2583</v>
      </c>
      <c r="I350" s="9" t="s">
        <v>2354</v>
      </c>
    </row>
    <row r="351" spans="1:9" ht="46.5">
      <c r="A351" s="16">
        <f t="shared" si="5"/>
        <v>348</v>
      </c>
      <c r="B351" s="9" t="s">
        <v>1194</v>
      </c>
      <c r="C351" s="10" t="s">
        <v>1214</v>
      </c>
      <c r="D351" s="10" t="s">
        <v>1227</v>
      </c>
      <c r="E351" s="25" t="s">
        <v>926</v>
      </c>
      <c r="F351" s="10" t="s">
        <v>1239</v>
      </c>
      <c r="G351" s="53">
        <v>42922</v>
      </c>
      <c r="H351" s="60" t="s">
        <v>2606</v>
      </c>
      <c r="I351" s="9" t="s">
        <v>2355</v>
      </c>
    </row>
    <row r="352" spans="1:9" ht="46.5">
      <c r="A352" s="16">
        <f t="shared" si="5"/>
        <v>349</v>
      </c>
      <c r="B352" s="9" t="s">
        <v>1195</v>
      </c>
      <c r="C352" s="10" t="s">
        <v>1198</v>
      </c>
      <c r="D352" s="10" t="s">
        <v>1216</v>
      </c>
      <c r="E352" s="25" t="s">
        <v>852</v>
      </c>
      <c r="F352" s="10" t="s">
        <v>1240</v>
      </c>
      <c r="G352" s="53">
        <v>42922</v>
      </c>
      <c r="H352" s="60" t="s">
        <v>2550</v>
      </c>
      <c r="I352" s="9" t="s">
        <v>2356</v>
      </c>
    </row>
    <row r="353" spans="1:9" ht="30.9" customHeight="1">
      <c r="A353" s="16">
        <f t="shared" si="5"/>
        <v>350</v>
      </c>
      <c r="B353" s="9" t="s">
        <v>1196</v>
      </c>
      <c r="C353" s="10" t="s">
        <v>1215</v>
      </c>
      <c r="D353" s="10" t="s">
        <v>1228</v>
      </c>
      <c r="E353" s="25" t="s">
        <v>904</v>
      </c>
      <c r="F353" s="10" t="s">
        <v>1151</v>
      </c>
      <c r="G353" s="53">
        <v>42922</v>
      </c>
      <c r="H353" s="60" t="s">
        <v>2618</v>
      </c>
      <c r="I353" s="9" t="s">
        <v>2357</v>
      </c>
    </row>
    <row r="354" spans="1:9" ht="30.9" customHeight="1">
      <c r="A354" s="16">
        <f t="shared" si="5"/>
        <v>351</v>
      </c>
      <c r="B354" s="9" t="s">
        <v>1266</v>
      </c>
      <c r="C354" s="10" t="s">
        <v>1267</v>
      </c>
      <c r="D354" s="10" t="s">
        <v>1783</v>
      </c>
      <c r="E354" s="25" t="s">
        <v>415</v>
      </c>
      <c r="F354" s="10" t="s">
        <v>341</v>
      </c>
      <c r="G354" s="53">
        <v>43047</v>
      </c>
      <c r="H354" s="60" t="s">
        <v>2598</v>
      </c>
      <c r="I354" s="9" t="s">
        <v>2358</v>
      </c>
    </row>
    <row r="355" spans="1:9" ht="30.9" customHeight="1">
      <c r="A355" s="16">
        <f t="shared" si="5"/>
        <v>352</v>
      </c>
      <c r="B355" s="9" t="s">
        <v>1268</v>
      </c>
      <c r="C355" s="10" t="s">
        <v>1269</v>
      </c>
      <c r="D355" s="10" t="s">
        <v>2766</v>
      </c>
      <c r="E355" s="25" t="s">
        <v>935</v>
      </c>
      <c r="F355" s="10" t="s">
        <v>1270</v>
      </c>
      <c r="G355" s="53">
        <v>43047</v>
      </c>
      <c r="H355" s="60" t="s">
        <v>2620</v>
      </c>
      <c r="I355" s="9" t="s">
        <v>2359</v>
      </c>
    </row>
    <row r="356" spans="1:9" ht="30.9" customHeight="1">
      <c r="A356" s="16">
        <f t="shared" si="5"/>
        <v>353</v>
      </c>
      <c r="B356" s="9" t="s">
        <v>1271</v>
      </c>
      <c r="C356" s="10" t="s">
        <v>1272</v>
      </c>
      <c r="D356" s="10" t="s">
        <v>2767</v>
      </c>
      <c r="E356" s="25" t="s">
        <v>935</v>
      </c>
      <c r="F356" s="10" t="s">
        <v>1270</v>
      </c>
      <c r="G356" s="53">
        <v>43047</v>
      </c>
      <c r="H356" s="60" t="s">
        <v>2621</v>
      </c>
      <c r="I356" s="9" t="s">
        <v>2360</v>
      </c>
    </row>
    <row r="357" spans="1:9" ht="30.9" customHeight="1">
      <c r="A357" s="16">
        <f t="shared" si="5"/>
        <v>354</v>
      </c>
      <c r="B357" s="9" t="s">
        <v>1273</v>
      </c>
      <c r="C357" s="10" t="s">
        <v>1274</v>
      </c>
      <c r="D357" s="10" t="s">
        <v>1784</v>
      </c>
      <c r="E357" s="25" t="s">
        <v>345</v>
      </c>
      <c r="F357" s="10" t="s">
        <v>341</v>
      </c>
      <c r="G357" s="53">
        <v>43047</v>
      </c>
      <c r="H357" s="60" t="s">
        <v>2605</v>
      </c>
      <c r="I357" s="9" t="s">
        <v>2361</v>
      </c>
    </row>
    <row r="358" spans="1:9" ht="30.9" customHeight="1">
      <c r="A358" s="16">
        <f t="shared" si="5"/>
        <v>355</v>
      </c>
      <c r="B358" s="9" t="s">
        <v>1275</v>
      </c>
      <c r="C358" s="10" t="s">
        <v>1276</v>
      </c>
      <c r="D358" s="10" t="s">
        <v>2668</v>
      </c>
      <c r="E358" s="25" t="s">
        <v>345</v>
      </c>
      <c r="F358" s="10" t="s">
        <v>341</v>
      </c>
      <c r="G358" s="53">
        <v>43047</v>
      </c>
      <c r="H358" s="60" t="s">
        <v>2560</v>
      </c>
      <c r="I358" s="9" t="s">
        <v>2362</v>
      </c>
    </row>
    <row r="359" spans="1:9" ht="30.9" customHeight="1">
      <c r="A359" s="16">
        <f t="shared" si="5"/>
        <v>356</v>
      </c>
      <c r="B359" s="9" t="s">
        <v>1277</v>
      </c>
      <c r="C359" s="10" t="s">
        <v>1278</v>
      </c>
      <c r="D359" s="10" t="s">
        <v>1785</v>
      </c>
      <c r="E359" s="25" t="s">
        <v>345</v>
      </c>
      <c r="F359" s="10" t="s">
        <v>370</v>
      </c>
      <c r="G359" s="53">
        <v>43047</v>
      </c>
      <c r="H359" s="60" t="s">
        <v>2605</v>
      </c>
      <c r="I359" s="9" t="s">
        <v>2363</v>
      </c>
    </row>
    <row r="360" spans="1:9" ht="30.9" customHeight="1">
      <c r="A360" s="16">
        <f t="shared" si="5"/>
        <v>357</v>
      </c>
      <c r="B360" s="9" t="s">
        <v>1279</v>
      </c>
      <c r="C360" s="10" t="s">
        <v>1280</v>
      </c>
      <c r="D360" s="10" t="s">
        <v>1786</v>
      </c>
      <c r="E360" s="25" t="s">
        <v>345</v>
      </c>
      <c r="F360" s="10" t="s">
        <v>341</v>
      </c>
      <c r="G360" s="53">
        <v>43047</v>
      </c>
      <c r="H360" s="60" t="s">
        <v>2560</v>
      </c>
      <c r="I360" s="9" t="s">
        <v>2364</v>
      </c>
    </row>
    <row r="361" spans="1:9" ht="30.9" customHeight="1">
      <c r="A361" s="16">
        <f t="shared" si="5"/>
        <v>358</v>
      </c>
      <c r="B361" s="9" t="s">
        <v>1281</v>
      </c>
      <c r="C361" s="10" t="s">
        <v>1015</v>
      </c>
      <c r="D361" s="10" t="s">
        <v>1775</v>
      </c>
      <c r="E361" s="25" t="s">
        <v>415</v>
      </c>
      <c r="F361" s="10" t="s">
        <v>341</v>
      </c>
      <c r="G361" s="53">
        <v>43047</v>
      </c>
      <c r="H361" s="60" t="s">
        <v>2547</v>
      </c>
      <c r="I361" s="9" t="s">
        <v>2365</v>
      </c>
    </row>
    <row r="362" spans="1:9" ht="30.9" customHeight="1">
      <c r="A362" s="16">
        <f t="shared" si="5"/>
        <v>359</v>
      </c>
      <c r="B362" s="9" t="s">
        <v>1282</v>
      </c>
      <c r="C362" s="10" t="s">
        <v>1283</v>
      </c>
      <c r="D362" s="10" t="s">
        <v>2705</v>
      </c>
      <c r="E362" s="25" t="s">
        <v>853</v>
      </c>
      <c r="F362" s="10" t="s">
        <v>1284</v>
      </c>
      <c r="G362" s="53">
        <v>43047</v>
      </c>
      <c r="H362" s="60" t="s">
        <v>2614</v>
      </c>
      <c r="I362" s="9" t="s">
        <v>2366</v>
      </c>
    </row>
    <row r="363" spans="1:9" ht="30.9" customHeight="1">
      <c r="A363" s="16">
        <f t="shared" si="5"/>
        <v>360</v>
      </c>
      <c r="B363" s="9" t="s">
        <v>1285</v>
      </c>
      <c r="C363" s="10" t="s">
        <v>1286</v>
      </c>
      <c r="D363" s="10" t="s">
        <v>1787</v>
      </c>
      <c r="E363" s="25" t="s">
        <v>345</v>
      </c>
      <c r="F363" s="10" t="s">
        <v>346</v>
      </c>
      <c r="G363" s="53">
        <v>43047</v>
      </c>
      <c r="H363" s="60" t="s">
        <v>2567</v>
      </c>
      <c r="I363" s="9" t="s">
        <v>2367</v>
      </c>
    </row>
    <row r="364" spans="1:9" ht="30.9" customHeight="1">
      <c r="A364" s="16">
        <f t="shared" si="5"/>
        <v>361</v>
      </c>
      <c r="B364" s="9" t="s">
        <v>1262</v>
      </c>
      <c r="C364" s="10" t="s">
        <v>758</v>
      </c>
      <c r="D364" s="10" t="s">
        <v>764</v>
      </c>
      <c r="E364" s="25" t="s">
        <v>1673</v>
      </c>
      <c r="F364" s="10" t="s">
        <v>341</v>
      </c>
      <c r="G364" s="53">
        <v>42944</v>
      </c>
      <c r="H364" s="60" t="s">
        <v>2622</v>
      </c>
      <c r="I364" s="9" t="s">
        <v>2368</v>
      </c>
    </row>
    <row r="365" spans="1:9" ht="30.9" customHeight="1">
      <c r="A365" s="16">
        <f t="shared" si="5"/>
        <v>362</v>
      </c>
      <c r="B365" s="9" t="s">
        <v>1263</v>
      </c>
      <c r="C365" s="10" t="s">
        <v>1264</v>
      </c>
      <c r="D365" s="10" t="s">
        <v>1265</v>
      </c>
      <c r="E365" s="18" t="s">
        <v>1673</v>
      </c>
      <c r="F365" s="10" t="s">
        <v>770</v>
      </c>
      <c r="G365" s="53">
        <v>42944</v>
      </c>
      <c r="H365" s="60" t="s">
        <v>2542</v>
      </c>
      <c r="I365" s="9" t="s">
        <v>2369</v>
      </c>
    </row>
    <row r="366" spans="1:9" ht="30.9" customHeight="1">
      <c r="A366" s="16">
        <f t="shared" si="5"/>
        <v>363</v>
      </c>
      <c r="B366" s="9" t="s">
        <v>1287</v>
      </c>
      <c r="C366" s="10" t="s">
        <v>1288</v>
      </c>
      <c r="D366" s="10" t="s">
        <v>1289</v>
      </c>
      <c r="E366" s="25" t="s">
        <v>345</v>
      </c>
      <c r="F366" s="10" t="s">
        <v>1290</v>
      </c>
      <c r="G366" s="53">
        <v>43047</v>
      </c>
      <c r="H366" s="60" t="s">
        <v>2606</v>
      </c>
      <c r="I366" s="9" t="s">
        <v>2370</v>
      </c>
    </row>
    <row r="367" spans="1:9" ht="46.5">
      <c r="A367" s="16">
        <f t="shared" si="5"/>
        <v>364</v>
      </c>
      <c r="B367" s="9" t="s">
        <v>1291</v>
      </c>
      <c r="C367" s="10" t="s">
        <v>1292</v>
      </c>
      <c r="D367" s="10" t="s">
        <v>2768</v>
      </c>
      <c r="E367" s="25" t="s">
        <v>935</v>
      </c>
      <c r="F367" s="10" t="s">
        <v>1293</v>
      </c>
      <c r="G367" s="53">
        <v>43047</v>
      </c>
      <c r="H367" s="60" t="s">
        <v>2606</v>
      </c>
      <c r="I367" s="9" t="s">
        <v>2371</v>
      </c>
    </row>
    <row r="368" spans="1:9" ht="46.5">
      <c r="A368" s="16">
        <f t="shared" si="5"/>
        <v>365</v>
      </c>
      <c r="B368" s="9" t="s">
        <v>1294</v>
      </c>
      <c r="C368" s="10" t="s">
        <v>1295</v>
      </c>
      <c r="D368" s="10" t="s">
        <v>1296</v>
      </c>
      <c r="E368" s="25" t="s">
        <v>935</v>
      </c>
      <c r="F368" s="10" t="s">
        <v>1293</v>
      </c>
      <c r="G368" s="53">
        <v>43047</v>
      </c>
      <c r="H368" s="60" t="s">
        <v>2606</v>
      </c>
      <c r="I368" s="9" t="s">
        <v>2372</v>
      </c>
    </row>
    <row r="369" spans="1:9" ht="30.9" customHeight="1">
      <c r="A369" s="16">
        <f t="shared" si="5"/>
        <v>366</v>
      </c>
      <c r="B369" s="9" t="s">
        <v>1297</v>
      </c>
      <c r="C369" s="10" t="s">
        <v>598</v>
      </c>
      <c r="D369" s="10" t="s">
        <v>2679</v>
      </c>
      <c r="E369" s="25" t="s">
        <v>345</v>
      </c>
      <c r="F369" s="10" t="s">
        <v>1298</v>
      </c>
      <c r="G369" s="53">
        <v>43047</v>
      </c>
      <c r="H369" s="60" t="s">
        <v>2583</v>
      </c>
      <c r="I369" s="9" t="s">
        <v>2373</v>
      </c>
    </row>
    <row r="370" spans="1:9" ht="30.9" customHeight="1">
      <c r="A370" s="16">
        <f t="shared" si="5"/>
        <v>367</v>
      </c>
      <c r="B370" s="9" t="s">
        <v>1299</v>
      </c>
      <c r="C370" s="10" t="s">
        <v>1300</v>
      </c>
      <c r="D370" s="10" t="s">
        <v>2769</v>
      </c>
      <c r="E370" s="25" t="s">
        <v>345</v>
      </c>
      <c r="F370" s="10" t="s">
        <v>1270</v>
      </c>
      <c r="G370" s="53">
        <v>43047</v>
      </c>
      <c r="H370" s="60" t="s">
        <v>2613</v>
      </c>
      <c r="I370" s="9" t="s">
        <v>2374</v>
      </c>
    </row>
    <row r="371" spans="1:9" ht="30.9" customHeight="1">
      <c r="A371" s="16">
        <f t="shared" si="5"/>
        <v>368</v>
      </c>
      <c r="B371" s="9" t="s">
        <v>1301</v>
      </c>
      <c r="C371" s="10" t="s">
        <v>1288</v>
      </c>
      <c r="D371" s="10" t="s">
        <v>1289</v>
      </c>
      <c r="E371" s="25" t="s">
        <v>345</v>
      </c>
      <c r="F371" s="10" t="s">
        <v>1302</v>
      </c>
      <c r="G371" s="53">
        <v>43047</v>
      </c>
      <c r="H371" s="60" t="s">
        <v>2606</v>
      </c>
      <c r="I371" s="9" t="s">
        <v>2375</v>
      </c>
    </row>
    <row r="372" spans="1:9" ht="30.9" customHeight="1">
      <c r="A372" s="16">
        <f t="shared" si="5"/>
        <v>369</v>
      </c>
      <c r="B372" s="9" t="s">
        <v>1303</v>
      </c>
      <c r="C372" s="10" t="s">
        <v>1304</v>
      </c>
      <c r="D372" s="10" t="s">
        <v>2724</v>
      </c>
      <c r="E372" s="25" t="s">
        <v>935</v>
      </c>
      <c r="F372" s="10" t="s">
        <v>349</v>
      </c>
      <c r="G372" s="53">
        <v>43047</v>
      </c>
      <c r="H372" s="60" t="s">
        <v>2546</v>
      </c>
      <c r="I372" s="9" t="s">
        <v>2376</v>
      </c>
    </row>
    <row r="373" spans="1:9" ht="30.9" customHeight="1">
      <c r="A373" s="16">
        <f t="shared" si="5"/>
        <v>370</v>
      </c>
      <c r="B373" s="9" t="s">
        <v>1305</v>
      </c>
      <c r="C373" s="10" t="s">
        <v>1306</v>
      </c>
      <c r="D373" s="10" t="s">
        <v>1307</v>
      </c>
      <c r="E373" s="25" t="s">
        <v>345</v>
      </c>
      <c r="F373" s="10" t="s">
        <v>1308</v>
      </c>
      <c r="G373" s="53">
        <v>43047</v>
      </c>
      <c r="H373" s="60" t="s">
        <v>2605</v>
      </c>
      <c r="I373" s="9" t="s">
        <v>2377</v>
      </c>
    </row>
    <row r="374" spans="1:9" ht="30.9" customHeight="1">
      <c r="A374" s="16">
        <f t="shared" si="5"/>
        <v>371</v>
      </c>
      <c r="B374" s="9" t="s">
        <v>1309</v>
      </c>
      <c r="C374" s="10" t="s">
        <v>903</v>
      </c>
      <c r="D374" s="10" t="s">
        <v>2755</v>
      </c>
      <c r="E374" s="25" t="s">
        <v>345</v>
      </c>
      <c r="F374" s="10" t="s">
        <v>1310</v>
      </c>
      <c r="G374" s="53">
        <v>43047</v>
      </c>
      <c r="H374" s="60" t="s">
        <v>2560</v>
      </c>
      <c r="I374" s="9" t="s">
        <v>2378</v>
      </c>
    </row>
    <row r="375" spans="1:9" ht="30.9" customHeight="1">
      <c r="A375" s="16">
        <f t="shared" si="5"/>
        <v>372</v>
      </c>
      <c r="B375" s="9" t="s">
        <v>1311</v>
      </c>
      <c r="C375" s="10" t="s">
        <v>1312</v>
      </c>
      <c r="D375" s="10" t="s">
        <v>1788</v>
      </c>
      <c r="E375" s="25" t="s">
        <v>345</v>
      </c>
      <c r="F375" s="10" t="s">
        <v>1150</v>
      </c>
      <c r="G375" s="53">
        <v>43077</v>
      </c>
      <c r="H375" s="60" t="s">
        <v>2560</v>
      </c>
      <c r="I375" s="9" t="s">
        <v>2379</v>
      </c>
    </row>
    <row r="376" spans="1:9" ht="30.9" customHeight="1">
      <c r="A376" s="16">
        <f t="shared" si="5"/>
        <v>373</v>
      </c>
      <c r="B376" s="9" t="s">
        <v>1313</v>
      </c>
      <c r="C376" s="10" t="s">
        <v>1314</v>
      </c>
      <c r="D376" s="10" t="s">
        <v>2725</v>
      </c>
      <c r="E376" s="25" t="s">
        <v>345</v>
      </c>
      <c r="F376" s="10" t="s">
        <v>349</v>
      </c>
      <c r="G376" s="53">
        <v>43077</v>
      </c>
      <c r="H376" s="60" t="s">
        <v>2612</v>
      </c>
      <c r="I376" s="9" t="s">
        <v>2380</v>
      </c>
    </row>
    <row r="377" spans="1:9" ht="30.9" customHeight="1">
      <c r="A377" s="16">
        <f t="shared" si="5"/>
        <v>374</v>
      </c>
      <c r="B377" s="9" t="s">
        <v>1315</v>
      </c>
      <c r="C377" s="10" t="s">
        <v>1316</v>
      </c>
      <c r="D377" s="10" t="s">
        <v>2770</v>
      </c>
      <c r="E377" s="25" t="s">
        <v>345</v>
      </c>
      <c r="F377" s="10" t="s">
        <v>349</v>
      </c>
      <c r="G377" s="53">
        <v>43077</v>
      </c>
      <c r="H377" s="60" t="s">
        <v>2613</v>
      </c>
      <c r="I377" s="9" t="s">
        <v>2381</v>
      </c>
    </row>
    <row r="378" spans="1:9" ht="30.9" customHeight="1">
      <c r="A378" s="16">
        <f t="shared" si="5"/>
        <v>375</v>
      </c>
      <c r="B378" s="9" t="s">
        <v>1317</v>
      </c>
      <c r="C378" s="10" t="s">
        <v>1314</v>
      </c>
      <c r="D378" s="10" t="s">
        <v>2725</v>
      </c>
      <c r="E378" s="25" t="s">
        <v>345</v>
      </c>
      <c r="F378" s="10" t="s">
        <v>1270</v>
      </c>
      <c r="G378" s="53">
        <v>43077</v>
      </c>
      <c r="H378" s="60" t="s">
        <v>2612</v>
      </c>
      <c r="I378" s="9" t="s">
        <v>2382</v>
      </c>
    </row>
    <row r="379" spans="1:9" ht="30.9" customHeight="1">
      <c r="A379" s="16">
        <f t="shared" si="5"/>
        <v>376</v>
      </c>
      <c r="B379" s="9" t="s">
        <v>1318</v>
      </c>
      <c r="C379" s="10" t="s">
        <v>1316</v>
      </c>
      <c r="D379" s="10" t="s">
        <v>2770</v>
      </c>
      <c r="E379" s="25" t="s">
        <v>345</v>
      </c>
      <c r="F379" s="10" t="s">
        <v>1270</v>
      </c>
      <c r="G379" s="53">
        <v>43077</v>
      </c>
      <c r="H379" s="60" t="s">
        <v>2613</v>
      </c>
      <c r="I379" s="9" t="s">
        <v>2383</v>
      </c>
    </row>
    <row r="380" spans="1:9" ht="30.9" customHeight="1">
      <c r="A380" s="16">
        <f t="shared" si="5"/>
        <v>377</v>
      </c>
      <c r="B380" s="9" t="s">
        <v>1319</v>
      </c>
      <c r="C380" s="10" t="s">
        <v>1320</v>
      </c>
      <c r="D380" s="10" t="s">
        <v>2706</v>
      </c>
      <c r="E380" s="25" t="s">
        <v>935</v>
      </c>
      <c r="F380" s="10" t="s">
        <v>520</v>
      </c>
      <c r="G380" s="53">
        <v>43077</v>
      </c>
      <c r="H380" s="60" t="s">
        <v>2604</v>
      </c>
      <c r="I380" s="9" t="s">
        <v>2384</v>
      </c>
    </row>
    <row r="381" spans="1:9" ht="30.9" customHeight="1">
      <c r="A381" s="16">
        <f t="shared" si="5"/>
        <v>378</v>
      </c>
      <c r="B381" s="9" t="s">
        <v>1321</v>
      </c>
      <c r="C381" s="10" t="s">
        <v>1322</v>
      </c>
      <c r="D381" s="10" t="s">
        <v>1323</v>
      </c>
      <c r="E381" s="25" t="s">
        <v>935</v>
      </c>
      <c r="F381" s="10" t="s">
        <v>346</v>
      </c>
      <c r="G381" s="53">
        <v>43077</v>
      </c>
      <c r="H381" s="60" t="s">
        <v>2611</v>
      </c>
      <c r="I381" s="9" t="s">
        <v>2385</v>
      </c>
    </row>
    <row r="382" spans="1:9" ht="30.9" customHeight="1">
      <c r="A382" s="16">
        <f t="shared" si="5"/>
        <v>379</v>
      </c>
      <c r="B382" s="9" t="s">
        <v>1324</v>
      </c>
      <c r="C382" s="10" t="s">
        <v>1325</v>
      </c>
      <c r="D382" s="10" t="s">
        <v>1789</v>
      </c>
      <c r="E382" s="25" t="s">
        <v>935</v>
      </c>
      <c r="F382" s="10" t="s">
        <v>346</v>
      </c>
      <c r="G382" s="53">
        <v>43077</v>
      </c>
      <c r="H382" s="60" t="s">
        <v>2545</v>
      </c>
      <c r="I382" s="9" t="s">
        <v>2386</v>
      </c>
    </row>
    <row r="383" spans="1:9" ht="30.9" customHeight="1">
      <c r="A383" s="16">
        <f t="shared" si="5"/>
        <v>380</v>
      </c>
      <c r="B383" s="9" t="s">
        <v>1326</v>
      </c>
      <c r="C383" s="10" t="s">
        <v>1327</v>
      </c>
      <c r="D383" s="10" t="s">
        <v>1328</v>
      </c>
      <c r="E383" s="25" t="s">
        <v>935</v>
      </c>
      <c r="F383" s="10" t="s">
        <v>346</v>
      </c>
      <c r="G383" s="53">
        <v>43077</v>
      </c>
      <c r="H383" s="60" t="s">
        <v>2618</v>
      </c>
      <c r="I383" s="9" t="s">
        <v>2387</v>
      </c>
    </row>
    <row r="384" spans="1:9" ht="30.9" customHeight="1">
      <c r="A384" s="16">
        <f t="shared" si="5"/>
        <v>381</v>
      </c>
      <c r="B384" s="9" t="s">
        <v>1329</v>
      </c>
      <c r="C384" s="10" t="s">
        <v>1330</v>
      </c>
      <c r="D384" s="10" t="s">
        <v>1331</v>
      </c>
      <c r="E384" s="25" t="s">
        <v>935</v>
      </c>
      <c r="F384" s="10" t="s">
        <v>346</v>
      </c>
      <c r="G384" s="53">
        <v>43077</v>
      </c>
      <c r="H384" s="60" t="s">
        <v>2607</v>
      </c>
      <c r="I384" s="9" t="s">
        <v>2388</v>
      </c>
    </row>
    <row r="385" spans="1:9" ht="30.9" customHeight="1">
      <c r="A385" s="16">
        <f t="shared" si="5"/>
        <v>382</v>
      </c>
      <c r="B385" s="9" t="s">
        <v>1332</v>
      </c>
      <c r="C385" s="10" t="s">
        <v>1333</v>
      </c>
      <c r="D385" s="10" t="s">
        <v>1334</v>
      </c>
      <c r="E385" s="25" t="s">
        <v>935</v>
      </c>
      <c r="F385" s="10" t="s">
        <v>346</v>
      </c>
      <c r="G385" s="53">
        <v>43077</v>
      </c>
      <c r="H385" s="60" t="s">
        <v>2614</v>
      </c>
      <c r="I385" s="9" t="s">
        <v>2389</v>
      </c>
    </row>
    <row r="386" spans="1:9" ht="30.9" customHeight="1">
      <c r="A386" s="16">
        <f t="shared" si="5"/>
        <v>383</v>
      </c>
      <c r="B386" s="9" t="s">
        <v>1335</v>
      </c>
      <c r="C386" s="10" t="s">
        <v>1336</v>
      </c>
      <c r="D386" s="10" t="s">
        <v>1337</v>
      </c>
      <c r="E386" s="25" t="s">
        <v>935</v>
      </c>
      <c r="F386" s="10" t="s">
        <v>346</v>
      </c>
      <c r="G386" s="53">
        <v>43077</v>
      </c>
      <c r="H386" s="60" t="s">
        <v>2612</v>
      </c>
      <c r="I386" s="9" t="s">
        <v>2390</v>
      </c>
    </row>
    <row r="387" spans="1:9" ht="30.9" customHeight="1">
      <c r="A387" s="16">
        <f t="shared" si="5"/>
        <v>384</v>
      </c>
      <c r="B387" s="9" t="s">
        <v>1338</v>
      </c>
      <c r="C387" s="10" t="s">
        <v>1339</v>
      </c>
      <c r="D387" s="10" t="s">
        <v>1340</v>
      </c>
      <c r="E387" s="25" t="s">
        <v>935</v>
      </c>
      <c r="F387" s="10" t="s">
        <v>346</v>
      </c>
      <c r="G387" s="53">
        <v>43077</v>
      </c>
      <c r="H387" s="60" t="s">
        <v>2612</v>
      </c>
      <c r="I387" s="9" t="s">
        <v>2391</v>
      </c>
    </row>
    <row r="388" spans="1:9" ht="30.9" customHeight="1">
      <c r="A388" s="16">
        <f t="shared" si="5"/>
        <v>385</v>
      </c>
      <c r="B388" s="9" t="s">
        <v>1341</v>
      </c>
      <c r="C388" s="10" t="s">
        <v>1342</v>
      </c>
      <c r="D388" s="10" t="s">
        <v>2881</v>
      </c>
      <c r="E388" s="25" t="s">
        <v>935</v>
      </c>
      <c r="F388" s="10" t="s">
        <v>520</v>
      </c>
      <c r="G388" s="53">
        <v>43077</v>
      </c>
      <c r="H388" s="60" t="s">
        <v>2619</v>
      </c>
      <c r="I388" s="9" t="s">
        <v>2392</v>
      </c>
    </row>
    <row r="389" spans="1:9" ht="30.9" customHeight="1">
      <c r="A389" s="16">
        <f t="shared" ref="A389:A452" si="6">IF(AND(NOT(ISERR(FIND($K$4,D389))),NOT(ISERR(FIND($K$5,D389))),NOT(ISERR(FIND($K$6,D389))),NOT(ISERR(FIND($K$7,D389))) ),A388+1,A388)</f>
        <v>386</v>
      </c>
      <c r="B389" s="9" t="s">
        <v>1343</v>
      </c>
      <c r="C389" s="10" t="s">
        <v>813</v>
      </c>
      <c r="D389" s="10" t="s">
        <v>856</v>
      </c>
      <c r="E389" s="25" t="s">
        <v>935</v>
      </c>
      <c r="F389" s="10" t="s">
        <v>341</v>
      </c>
      <c r="G389" s="53">
        <v>43269</v>
      </c>
      <c r="H389" s="60" t="s">
        <v>2573</v>
      </c>
      <c r="I389" s="9" t="s">
        <v>2393</v>
      </c>
    </row>
    <row r="390" spans="1:9" ht="30.9" customHeight="1">
      <c r="A390" s="16">
        <f t="shared" si="6"/>
        <v>387</v>
      </c>
      <c r="B390" s="9" t="s">
        <v>1344</v>
      </c>
      <c r="C390" s="10" t="s">
        <v>1398</v>
      </c>
      <c r="D390" s="10" t="s">
        <v>2726</v>
      </c>
      <c r="E390" s="25" t="s">
        <v>935</v>
      </c>
      <c r="F390" s="10" t="s">
        <v>349</v>
      </c>
      <c r="G390" s="53">
        <v>43269</v>
      </c>
      <c r="H390" s="60" t="s">
        <v>2558</v>
      </c>
      <c r="I390" s="9" t="s">
        <v>2394</v>
      </c>
    </row>
    <row r="391" spans="1:9" ht="30.9" customHeight="1">
      <c r="A391" s="16">
        <f t="shared" si="6"/>
        <v>388</v>
      </c>
      <c r="B391" s="9" t="s">
        <v>1345</v>
      </c>
      <c r="C391" s="10" t="s">
        <v>1376</v>
      </c>
      <c r="D391" s="10" t="s">
        <v>2771</v>
      </c>
      <c r="E391" s="25" t="s">
        <v>935</v>
      </c>
      <c r="F391" s="10" t="s">
        <v>349</v>
      </c>
      <c r="G391" s="53">
        <v>43269</v>
      </c>
      <c r="H391" s="60" t="s">
        <v>2623</v>
      </c>
      <c r="I391" s="9" t="s">
        <v>2395</v>
      </c>
    </row>
    <row r="392" spans="1:9" ht="30.9" customHeight="1">
      <c r="A392" s="16">
        <f t="shared" si="6"/>
        <v>389</v>
      </c>
      <c r="B392" s="9" t="s">
        <v>1346</v>
      </c>
      <c r="C392" s="10" t="s">
        <v>1377</v>
      </c>
      <c r="D392" s="10" t="s">
        <v>2727</v>
      </c>
      <c r="E392" s="25" t="s">
        <v>926</v>
      </c>
      <c r="F392" s="10" t="s">
        <v>349</v>
      </c>
      <c r="G392" s="53">
        <v>43269</v>
      </c>
      <c r="H392" s="60" t="s">
        <v>2614</v>
      </c>
      <c r="I392" s="9" t="s">
        <v>2396</v>
      </c>
    </row>
    <row r="393" spans="1:9" ht="30.9" customHeight="1">
      <c r="A393" s="16">
        <f t="shared" si="6"/>
        <v>390</v>
      </c>
      <c r="B393" s="9" t="s">
        <v>1347</v>
      </c>
      <c r="C393" s="10" t="s">
        <v>598</v>
      </c>
      <c r="D393" s="10" t="s">
        <v>2679</v>
      </c>
      <c r="E393" s="25" t="s">
        <v>935</v>
      </c>
      <c r="F393" s="10" t="s">
        <v>1674</v>
      </c>
      <c r="G393" s="53">
        <v>43269</v>
      </c>
      <c r="H393" s="60" t="s">
        <v>2550</v>
      </c>
      <c r="I393" s="9" t="s">
        <v>2397</v>
      </c>
    </row>
    <row r="394" spans="1:9" ht="30.9" customHeight="1">
      <c r="A394" s="16">
        <f t="shared" si="6"/>
        <v>391</v>
      </c>
      <c r="B394" s="9" t="s">
        <v>1348</v>
      </c>
      <c r="C394" s="10" t="s">
        <v>598</v>
      </c>
      <c r="D394" s="10" t="s">
        <v>2679</v>
      </c>
      <c r="E394" s="25" t="s">
        <v>926</v>
      </c>
      <c r="F394" s="10" t="s">
        <v>1399</v>
      </c>
      <c r="G394" s="53">
        <v>43269</v>
      </c>
      <c r="H394" s="60" t="s">
        <v>2606</v>
      </c>
      <c r="I394" s="9" t="s">
        <v>2398</v>
      </c>
    </row>
    <row r="395" spans="1:9" ht="30.9" customHeight="1">
      <c r="A395" s="16">
        <f t="shared" si="6"/>
        <v>392</v>
      </c>
      <c r="B395" s="9" t="s">
        <v>1349</v>
      </c>
      <c r="C395" s="10" t="s">
        <v>1378</v>
      </c>
      <c r="D395" s="10" t="s">
        <v>2772</v>
      </c>
      <c r="E395" s="25" t="s">
        <v>926</v>
      </c>
      <c r="F395" s="10" t="s">
        <v>349</v>
      </c>
      <c r="G395" s="53">
        <v>43269</v>
      </c>
      <c r="H395" s="60" t="s">
        <v>2614</v>
      </c>
      <c r="I395" s="9" t="s">
        <v>2399</v>
      </c>
    </row>
    <row r="396" spans="1:9" ht="30.9" customHeight="1">
      <c r="A396" s="16">
        <f t="shared" si="6"/>
        <v>393</v>
      </c>
      <c r="B396" s="9" t="s">
        <v>1350</v>
      </c>
      <c r="C396" s="10" t="s">
        <v>1379</v>
      </c>
      <c r="D396" s="10" t="s">
        <v>2773</v>
      </c>
      <c r="E396" s="25" t="s">
        <v>926</v>
      </c>
      <c r="F396" s="10" t="s">
        <v>349</v>
      </c>
      <c r="G396" s="53">
        <v>43269</v>
      </c>
      <c r="H396" s="60" t="s">
        <v>2583</v>
      </c>
      <c r="I396" s="9" t="s">
        <v>2400</v>
      </c>
    </row>
    <row r="397" spans="1:9" ht="30.9" customHeight="1">
      <c r="A397" s="16">
        <f t="shared" si="6"/>
        <v>394</v>
      </c>
      <c r="B397" s="9" t="s">
        <v>1351</v>
      </c>
      <c r="C397" s="10" t="s">
        <v>1380</v>
      </c>
      <c r="D397" s="10" t="s">
        <v>2728</v>
      </c>
      <c r="E397" s="25" t="s">
        <v>926</v>
      </c>
      <c r="F397" s="10" t="s">
        <v>349</v>
      </c>
      <c r="G397" s="53">
        <v>43269</v>
      </c>
      <c r="H397" s="60" t="s">
        <v>2614</v>
      </c>
      <c r="I397" s="9" t="s">
        <v>2401</v>
      </c>
    </row>
    <row r="398" spans="1:9" ht="30.9" customHeight="1">
      <c r="A398" s="16">
        <f t="shared" si="6"/>
        <v>395</v>
      </c>
      <c r="B398" s="9" t="s">
        <v>1352</v>
      </c>
      <c r="C398" s="10" t="s">
        <v>1381</v>
      </c>
      <c r="D398" s="10" t="s">
        <v>2729</v>
      </c>
      <c r="E398" s="25" t="s">
        <v>926</v>
      </c>
      <c r="F398" s="10" t="s">
        <v>349</v>
      </c>
      <c r="G398" s="53">
        <v>43269</v>
      </c>
      <c r="H398" s="60" t="s">
        <v>2606</v>
      </c>
      <c r="I398" s="9" t="s">
        <v>2402</v>
      </c>
    </row>
    <row r="399" spans="1:9" ht="30.9" customHeight="1">
      <c r="A399" s="16">
        <f t="shared" si="6"/>
        <v>396</v>
      </c>
      <c r="B399" s="9" t="s">
        <v>1353</v>
      </c>
      <c r="C399" s="10" t="s">
        <v>617</v>
      </c>
      <c r="D399" s="10" t="s">
        <v>1814</v>
      </c>
      <c r="E399" s="25" t="s">
        <v>345</v>
      </c>
      <c r="F399" s="10" t="s">
        <v>346</v>
      </c>
      <c r="G399" s="53">
        <v>43269</v>
      </c>
      <c r="H399" s="60" t="s">
        <v>2573</v>
      </c>
      <c r="I399" s="9" t="s">
        <v>2403</v>
      </c>
    </row>
    <row r="400" spans="1:9" ht="30.9" customHeight="1">
      <c r="A400" s="16">
        <f t="shared" si="6"/>
        <v>397</v>
      </c>
      <c r="B400" s="9" t="s">
        <v>1354</v>
      </c>
      <c r="C400" s="10" t="s">
        <v>1382</v>
      </c>
      <c r="D400" s="10" t="s">
        <v>1383</v>
      </c>
      <c r="E400" s="25" t="s">
        <v>345</v>
      </c>
      <c r="F400" s="10" t="s">
        <v>455</v>
      </c>
      <c r="G400" s="53">
        <v>43269</v>
      </c>
      <c r="H400" s="60" t="s">
        <v>2605</v>
      </c>
      <c r="I400" s="9" t="s">
        <v>2404</v>
      </c>
    </row>
    <row r="401" spans="1:9" ht="30.9" customHeight="1">
      <c r="A401" s="16">
        <f t="shared" si="6"/>
        <v>398</v>
      </c>
      <c r="B401" s="9" t="s">
        <v>1355</v>
      </c>
      <c r="C401" s="10" t="s">
        <v>1384</v>
      </c>
      <c r="D401" s="10" t="s">
        <v>1815</v>
      </c>
      <c r="E401" s="25" t="s">
        <v>345</v>
      </c>
      <c r="F401" s="10" t="s">
        <v>543</v>
      </c>
      <c r="G401" s="53">
        <v>43269</v>
      </c>
      <c r="H401" s="60" t="s">
        <v>2605</v>
      </c>
      <c r="I401" s="9" t="s">
        <v>2405</v>
      </c>
    </row>
    <row r="402" spans="1:9" ht="30.9" customHeight="1">
      <c r="A402" s="16">
        <f t="shared" si="6"/>
        <v>399</v>
      </c>
      <c r="B402" s="9" t="s">
        <v>1356</v>
      </c>
      <c r="C402" s="10" t="s">
        <v>617</v>
      </c>
      <c r="D402" s="10" t="s">
        <v>1814</v>
      </c>
      <c r="E402" s="25" t="s">
        <v>1045</v>
      </c>
      <c r="F402" s="10" t="s">
        <v>346</v>
      </c>
      <c r="G402" s="53">
        <v>43269</v>
      </c>
      <c r="H402" s="60" t="s">
        <v>2543</v>
      </c>
      <c r="I402" s="9" t="s">
        <v>2406</v>
      </c>
    </row>
    <row r="403" spans="1:9" ht="30.9" customHeight="1">
      <c r="A403" s="16">
        <f t="shared" si="6"/>
        <v>400</v>
      </c>
      <c r="B403" s="9" t="s">
        <v>1357</v>
      </c>
      <c r="C403" s="10" t="s">
        <v>1400</v>
      </c>
      <c r="D403" s="10" t="s">
        <v>1723</v>
      </c>
      <c r="E403" s="25" t="s">
        <v>1667</v>
      </c>
      <c r="F403" s="10" t="s">
        <v>1385</v>
      </c>
      <c r="G403" s="53">
        <v>43269</v>
      </c>
      <c r="H403" s="60" t="s">
        <v>2542</v>
      </c>
      <c r="I403" s="9" t="s">
        <v>2407</v>
      </c>
    </row>
    <row r="404" spans="1:9" ht="30.9" customHeight="1">
      <c r="A404" s="16">
        <f t="shared" si="6"/>
        <v>401</v>
      </c>
      <c r="B404" s="9" t="s">
        <v>1358</v>
      </c>
      <c r="C404" s="10" t="s">
        <v>1202</v>
      </c>
      <c r="D404" s="10" t="s">
        <v>1222</v>
      </c>
      <c r="E404" s="25" t="s">
        <v>926</v>
      </c>
      <c r="F404" s="10" t="s">
        <v>1233</v>
      </c>
      <c r="G404" s="53">
        <v>43269</v>
      </c>
      <c r="H404" s="60" t="s">
        <v>2614</v>
      </c>
      <c r="I404" s="9" t="s">
        <v>2408</v>
      </c>
    </row>
    <row r="405" spans="1:9" ht="46.5">
      <c r="A405" s="16">
        <f t="shared" si="6"/>
        <v>402</v>
      </c>
      <c r="B405" s="9" t="s">
        <v>1359</v>
      </c>
      <c r="C405" s="10" t="s">
        <v>1386</v>
      </c>
      <c r="D405" s="10" t="s">
        <v>1387</v>
      </c>
      <c r="E405" s="25" t="s">
        <v>926</v>
      </c>
      <c r="F405" s="10" t="s">
        <v>1234</v>
      </c>
      <c r="G405" s="53">
        <v>43269</v>
      </c>
      <c r="H405" s="60" t="s">
        <v>2614</v>
      </c>
      <c r="I405" s="9" t="s">
        <v>2409</v>
      </c>
    </row>
    <row r="406" spans="1:9" ht="46.5">
      <c r="A406" s="16">
        <f t="shared" si="6"/>
        <v>403</v>
      </c>
      <c r="B406" s="9" t="s">
        <v>1360</v>
      </c>
      <c r="C406" s="10" t="s">
        <v>1388</v>
      </c>
      <c r="D406" s="10" t="s">
        <v>2730</v>
      </c>
      <c r="E406" s="25" t="s">
        <v>1667</v>
      </c>
      <c r="F406" s="10" t="s">
        <v>1675</v>
      </c>
      <c r="G406" s="53">
        <v>43269</v>
      </c>
      <c r="H406" s="60" t="s">
        <v>2544</v>
      </c>
      <c r="I406" s="9" t="s">
        <v>2410</v>
      </c>
    </row>
    <row r="407" spans="1:9" ht="30.9" customHeight="1">
      <c r="A407" s="16">
        <f t="shared" si="6"/>
        <v>404</v>
      </c>
      <c r="B407" s="9" t="s">
        <v>1361</v>
      </c>
      <c r="C407" s="10" t="s">
        <v>1401</v>
      </c>
      <c r="D407" s="10" t="s">
        <v>2774</v>
      </c>
      <c r="E407" s="25" t="s">
        <v>1667</v>
      </c>
      <c r="F407" s="10" t="s">
        <v>859</v>
      </c>
      <c r="G407" s="53">
        <v>43269</v>
      </c>
      <c r="H407" s="60" t="s">
        <v>2624</v>
      </c>
      <c r="I407" s="9" t="s">
        <v>2411</v>
      </c>
    </row>
    <row r="408" spans="1:9" ht="30.9" customHeight="1">
      <c r="A408" s="16">
        <f t="shared" si="6"/>
        <v>405</v>
      </c>
      <c r="B408" s="9" t="s">
        <v>1362</v>
      </c>
      <c r="C408" s="10" t="s">
        <v>1402</v>
      </c>
      <c r="D408" s="10" t="s">
        <v>1724</v>
      </c>
      <c r="E408" s="25" t="s">
        <v>1667</v>
      </c>
      <c r="F408" s="10" t="s">
        <v>859</v>
      </c>
      <c r="G408" s="53">
        <v>43269</v>
      </c>
      <c r="H408" s="60" t="s">
        <v>2542</v>
      </c>
      <c r="I408" s="9" t="s">
        <v>2412</v>
      </c>
    </row>
    <row r="409" spans="1:9" ht="30.9" customHeight="1">
      <c r="A409" s="16">
        <f t="shared" si="6"/>
        <v>406</v>
      </c>
      <c r="B409" s="9" t="s">
        <v>1363</v>
      </c>
      <c r="C409" s="10" t="s">
        <v>1389</v>
      </c>
      <c r="D409" s="10" t="s">
        <v>2731</v>
      </c>
      <c r="E409" s="25" t="s">
        <v>1667</v>
      </c>
      <c r="F409" s="10" t="s">
        <v>859</v>
      </c>
      <c r="G409" s="53">
        <v>43269</v>
      </c>
      <c r="H409" s="60" t="s">
        <v>2604</v>
      </c>
      <c r="I409" s="9" t="s">
        <v>2413</v>
      </c>
    </row>
    <row r="410" spans="1:9" ht="30.9" customHeight="1">
      <c r="A410" s="16">
        <f t="shared" si="6"/>
        <v>407</v>
      </c>
      <c r="B410" s="9" t="s">
        <v>1364</v>
      </c>
      <c r="C410" s="10" t="s">
        <v>1390</v>
      </c>
      <c r="D410" s="10" t="s">
        <v>2775</v>
      </c>
      <c r="E410" s="25" t="s">
        <v>1667</v>
      </c>
      <c r="F410" s="10" t="s">
        <v>859</v>
      </c>
      <c r="G410" s="53">
        <v>43269</v>
      </c>
      <c r="H410" s="60" t="s">
        <v>2570</v>
      </c>
      <c r="I410" s="9" t="s">
        <v>2414</v>
      </c>
    </row>
    <row r="411" spans="1:9" ht="30.9" customHeight="1">
      <c r="A411" s="16">
        <f t="shared" si="6"/>
        <v>408</v>
      </c>
      <c r="B411" s="9" t="s">
        <v>1365</v>
      </c>
      <c r="C411" s="10" t="s">
        <v>1391</v>
      </c>
      <c r="D411" s="10" t="s">
        <v>2776</v>
      </c>
      <c r="E411" s="25" t="s">
        <v>1667</v>
      </c>
      <c r="F411" s="10" t="s">
        <v>859</v>
      </c>
      <c r="G411" s="53">
        <v>43269</v>
      </c>
      <c r="H411" s="60" t="s">
        <v>2550</v>
      </c>
      <c r="I411" s="9" t="s">
        <v>2415</v>
      </c>
    </row>
    <row r="412" spans="1:9" ht="30.9" customHeight="1">
      <c r="A412" s="16">
        <f t="shared" si="6"/>
        <v>409</v>
      </c>
      <c r="B412" s="9" t="s">
        <v>1366</v>
      </c>
      <c r="C412" s="10" t="s">
        <v>1397</v>
      </c>
      <c r="D412" s="10" t="s">
        <v>2795</v>
      </c>
      <c r="E412" s="25" t="s">
        <v>926</v>
      </c>
      <c r="F412" s="10" t="s">
        <v>1676</v>
      </c>
      <c r="G412" s="53">
        <v>43269</v>
      </c>
      <c r="H412" s="60" t="s">
        <v>2607</v>
      </c>
      <c r="I412" s="9" t="s">
        <v>2416</v>
      </c>
    </row>
    <row r="413" spans="1:9" ht="30.9" customHeight="1">
      <c r="A413" s="16">
        <f t="shared" si="6"/>
        <v>410</v>
      </c>
      <c r="B413" s="9" t="s">
        <v>1367</v>
      </c>
      <c r="C413" s="10" t="s">
        <v>1392</v>
      </c>
      <c r="D413" s="10" t="s">
        <v>1725</v>
      </c>
      <c r="E413" s="25" t="s">
        <v>926</v>
      </c>
      <c r="F413" s="10" t="s">
        <v>1677</v>
      </c>
      <c r="G413" s="53">
        <v>43269</v>
      </c>
      <c r="H413" s="60" t="s">
        <v>2606</v>
      </c>
      <c r="I413" s="9" t="s">
        <v>2417</v>
      </c>
    </row>
    <row r="414" spans="1:9" ht="30.9" customHeight="1">
      <c r="A414" s="16">
        <f t="shared" si="6"/>
        <v>411</v>
      </c>
      <c r="B414" s="9" t="s">
        <v>1368</v>
      </c>
      <c r="C414" s="10" t="s">
        <v>1393</v>
      </c>
      <c r="D414" s="10" t="s">
        <v>2777</v>
      </c>
      <c r="E414" s="25" t="s">
        <v>345</v>
      </c>
      <c r="F414" s="10" t="s">
        <v>349</v>
      </c>
      <c r="G414" s="53">
        <v>43269</v>
      </c>
      <c r="H414" s="60" t="s">
        <v>2605</v>
      </c>
      <c r="I414" s="9" t="s">
        <v>2418</v>
      </c>
    </row>
    <row r="415" spans="1:9" ht="30.9" customHeight="1">
      <c r="A415" s="16">
        <f t="shared" si="6"/>
        <v>412</v>
      </c>
      <c r="B415" s="9" t="s">
        <v>1369</v>
      </c>
      <c r="C415" s="10" t="s">
        <v>1403</v>
      </c>
      <c r="D415" s="10" t="s">
        <v>1404</v>
      </c>
      <c r="E415" s="25" t="s">
        <v>1667</v>
      </c>
      <c r="F415" s="10" t="s">
        <v>706</v>
      </c>
      <c r="G415" s="53">
        <v>43269</v>
      </c>
      <c r="H415" s="60" t="s">
        <v>2625</v>
      </c>
      <c r="I415" s="9" t="s">
        <v>2419</v>
      </c>
    </row>
    <row r="416" spans="1:9" ht="30.9" customHeight="1">
      <c r="A416" s="16">
        <f t="shared" si="6"/>
        <v>413</v>
      </c>
      <c r="B416" s="9" t="s">
        <v>1370</v>
      </c>
      <c r="C416" s="10" t="s">
        <v>903</v>
      </c>
      <c r="D416" s="10" t="s">
        <v>2755</v>
      </c>
      <c r="E416" s="25" t="s">
        <v>345</v>
      </c>
      <c r="F416" s="10" t="s">
        <v>559</v>
      </c>
      <c r="G416" s="53">
        <v>43269</v>
      </c>
      <c r="H416" s="60" t="s">
        <v>2542</v>
      </c>
      <c r="I416" s="9" t="s">
        <v>2420</v>
      </c>
    </row>
    <row r="417" spans="1:9" ht="30.9" customHeight="1">
      <c r="A417" s="16">
        <f t="shared" si="6"/>
        <v>414</v>
      </c>
      <c r="B417" s="9" t="s">
        <v>1371</v>
      </c>
      <c r="C417" s="10" t="s">
        <v>1405</v>
      </c>
      <c r="D417" s="10" t="s">
        <v>1406</v>
      </c>
      <c r="E417" s="25" t="s">
        <v>1667</v>
      </c>
      <c r="F417" s="10" t="s">
        <v>1678</v>
      </c>
      <c r="G417" s="53">
        <v>43269</v>
      </c>
      <c r="H417" s="60" t="s">
        <v>2544</v>
      </c>
      <c r="I417" s="9" t="s">
        <v>2421</v>
      </c>
    </row>
    <row r="418" spans="1:9" ht="30.9" customHeight="1">
      <c r="A418" s="16">
        <f t="shared" si="6"/>
        <v>415</v>
      </c>
      <c r="B418" s="9" t="s">
        <v>1372</v>
      </c>
      <c r="C418" s="10" t="s">
        <v>1394</v>
      </c>
      <c r="D418" s="10" t="s">
        <v>1407</v>
      </c>
      <c r="E418" s="25" t="s">
        <v>1667</v>
      </c>
      <c r="F418" s="10" t="s">
        <v>1678</v>
      </c>
      <c r="G418" s="53">
        <v>43269</v>
      </c>
      <c r="H418" s="60" t="s">
        <v>2544</v>
      </c>
      <c r="I418" s="9" t="s">
        <v>2422</v>
      </c>
    </row>
    <row r="419" spans="1:9" ht="30.9" customHeight="1">
      <c r="A419" s="16">
        <f t="shared" si="6"/>
        <v>416</v>
      </c>
      <c r="B419" s="9" t="s">
        <v>1373</v>
      </c>
      <c r="C419" s="10" t="s">
        <v>1395</v>
      </c>
      <c r="D419" s="10" t="s">
        <v>2732</v>
      </c>
      <c r="E419" s="25" t="s">
        <v>1667</v>
      </c>
      <c r="F419" s="10" t="s">
        <v>1679</v>
      </c>
      <c r="G419" s="53">
        <v>43269</v>
      </c>
      <c r="H419" s="60" t="s">
        <v>2603</v>
      </c>
      <c r="I419" s="9" t="s">
        <v>2423</v>
      </c>
    </row>
    <row r="420" spans="1:9" ht="30.9" customHeight="1">
      <c r="A420" s="16">
        <f t="shared" si="6"/>
        <v>417</v>
      </c>
      <c r="B420" s="9" t="s">
        <v>1374</v>
      </c>
      <c r="C420" s="10" t="s">
        <v>1396</v>
      </c>
      <c r="D420" s="10" t="s">
        <v>2733</v>
      </c>
      <c r="E420" s="25" t="s">
        <v>1667</v>
      </c>
      <c r="F420" s="10" t="s">
        <v>1822</v>
      </c>
      <c r="G420" s="53">
        <v>43269</v>
      </c>
      <c r="H420" s="60" t="s">
        <v>2603</v>
      </c>
      <c r="I420" s="9" t="s">
        <v>2424</v>
      </c>
    </row>
    <row r="421" spans="1:9" ht="30.9" customHeight="1">
      <c r="A421" s="16">
        <f t="shared" si="6"/>
        <v>418</v>
      </c>
      <c r="B421" s="9" t="s">
        <v>1375</v>
      </c>
      <c r="C421" s="10" t="s">
        <v>675</v>
      </c>
      <c r="D421" s="10" t="s">
        <v>684</v>
      </c>
      <c r="E421" s="25" t="s">
        <v>1045</v>
      </c>
      <c r="F421" s="10" t="s">
        <v>543</v>
      </c>
      <c r="G421" s="53">
        <v>43269</v>
      </c>
      <c r="H421" s="60" t="s">
        <v>2613</v>
      </c>
      <c r="I421" s="9" t="s">
        <v>2425</v>
      </c>
    </row>
    <row r="422" spans="1:9" ht="30.9" customHeight="1">
      <c r="A422" s="16">
        <f t="shared" si="6"/>
        <v>419</v>
      </c>
      <c r="B422" s="9" t="s">
        <v>1408</v>
      </c>
      <c r="C422" s="10" t="s">
        <v>1430</v>
      </c>
      <c r="D422" s="10" t="s">
        <v>2707</v>
      </c>
      <c r="E422" s="25" t="s">
        <v>1667</v>
      </c>
      <c r="F422" s="10" t="s">
        <v>346</v>
      </c>
      <c r="G422" s="53">
        <v>43329</v>
      </c>
      <c r="H422" s="60" t="s">
        <v>2573</v>
      </c>
      <c r="I422" s="9" t="s">
        <v>2426</v>
      </c>
    </row>
    <row r="423" spans="1:9" ht="30.9" customHeight="1">
      <c r="A423" s="16">
        <f t="shared" si="6"/>
        <v>420</v>
      </c>
      <c r="B423" s="9" t="s">
        <v>1409</v>
      </c>
      <c r="C423" s="10" t="s">
        <v>1431</v>
      </c>
      <c r="D423" s="33" t="s">
        <v>1726</v>
      </c>
      <c r="E423" s="10" t="s">
        <v>926</v>
      </c>
      <c r="F423" s="10" t="s">
        <v>1420</v>
      </c>
      <c r="G423" s="53">
        <v>43329</v>
      </c>
      <c r="H423" s="60" t="s">
        <v>2605</v>
      </c>
      <c r="I423" s="9" t="s">
        <v>2427</v>
      </c>
    </row>
    <row r="424" spans="1:9" ht="30.9" customHeight="1">
      <c r="A424" s="16">
        <f t="shared" si="6"/>
        <v>421</v>
      </c>
      <c r="B424" s="9" t="s">
        <v>1410</v>
      </c>
      <c r="C424" s="10" t="s">
        <v>1432</v>
      </c>
      <c r="D424" s="10" t="s">
        <v>1683</v>
      </c>
      <c r="E424" s="10" t="s">
        <v>345</v>
      </c>
      <c r="F424" s="10" t="s">
        <v>1421</v>
      </c>
      <c r="G424" s="53">
        <v>43329</v>
      </c>
      <c r="H424" s="60" t="s">
        <v>2606</v>
      </c>
      <c r="I424" s="9" t="s">
        <v>2428</v>
      </c>
    </row>
    <row r="425" spans="1:9" ht="30.9" customHeight="1">
      <c r="A425" s="16">
        <f t="shared" si="6"/>
        <v>422</v>
      </c>
      <c r="B425" s="9" t="s">
        <v>1411</v>
      </c>
      <c r="C425" s="10" t="s">
        <v>1433</v>
      </c>
      <c r="D425" s="10" t="s">
        <v>1684</v>
      </c>
      <c r="E425" s="10" t="s">
        <v>345</v>
      </c>
      <c r="F425" s="10" t="s">
        <v>1422</v>
      </c>
      <c r="G425" s="53">
        <v>43329</v>
      </c>
      <c r="H425" s="60" t="s">
        <v>2605</v>
      </c>
      <c r="I425" s="9" t="s">
        <v>2429</v>
      </c>
    </row>
    <row r="426" spans="1:9" ht="30.9" customHeight="1">
      <c r="A426" s="16">
        <f t="shared" si="6"/>
        <v>423</v>
      </c>
      <c r="B426" s="9" t="s">
        <v>1412</v>
      </c>
      <c r="C426" s="10" t="s">
        <v>1433</v>
      </c>
      <c r="D426" s="10" t="s">
        <v>1684</v>
      </c>
      <c r="E426" s="10" t="s">
        <v>345</v>
      </c>
      <c r="F426" s="10" t="s">
        <v>1429</v>
      </c>
      <c r="G426" s="53">
        <v>43329</v>
      </c>
      <c r="H426" s="60" t="s">
        <v>2605</v>
      </c>
      <c r="I426" s="9" t="s">
        <v>2430</v>
      </c>
    </row>
    <row r="427" spans="1:9" ht="30.9" customHeight="1">
      <c r="A427" s="16">
        <f t="shared" si="6"/>
        <v>424</v>
      </c>
      <c r="B427" s="9" t="s">
        <v>1413</v>
      </c>
      <c r="C427" s="10" t="s">
        <v>1434</v>
      </c>
      <c r="D427" s="10" t="s">
        <v>2714</v>
      </c>
      <c r="E427" s="10" t="s">
        <v>904</v>
      </c>
      <c r="F427" s="10" t="s">
        <v>1423</v>
      </c>
      <c r="G427" s="53">
        <v>43329</v>
      </c>
      <c r="H427" s="60" t="s">
        <v>2605</v>
      </c>
      <c r="I427" s="9" t="s">
        <v>2431</v>
      </c>
    </row>
    <row r="428" spans="1:9" ht="30.9" customHeight="1">
      <c r="A428" s="16">
        <f t="shared" si="6"/>
        <v>425</v>
      </c>
      <c r="B428" s="9" t="s">
        <v>1414</v>
      </c>
      <c r="C428" s="10" t="s">
        <v>1460</v>
      </c>
      <c r="D428" s="10" t="s">
        <v>2715</v>
      </c>
      <c r="E428" s="10" t="s">
        <v>904</v>
      </c>
      <c r="F428" s="10" t="s">
        <v>1424</v>
      </c>
      <c r="G428" s="53">
        <v>43329</v>
      </c>
      <c r="H428" s="60" t="s">
        <v>2605</v>
      </c>
      <c r="I428" s="9" t="s">
        <v>2432</v>
      </c>
    </row>
    <row r="429" spans="1:9" ht="30.9" customHeight="1">
      <c r="A429" s="16">
        <f t="shared" si="6"/>
        <v>426</v>
      </c>
      <c r="B429" s="9" t="s">
        <v>1415</v>
      </c>
      <c r="C429" s="10" t="s">
        <v>1435</v>
      </c>
      <c r="D429" s="10" t="s">
        <v>1685</v>
      </c>
      <c r="E429" s="10" t="s">
        <v>345</v>
      </c>
      <c r="F429" s="10" t="s">
        <v>1425</v>
      </c>
      <c r="G429" s="53">
        <v>43329</v>
      </c>
      <c r="H429" s="60" t="s">
        <v>2605</v>
      </c>
      <c r="I429" s="9" t="s">
        <v>2433</v>
      </c>
    </row>
    <row r="430" spans="1:9" ht="30.9" customHeight="1">
      <c r="A430" s="16">
        <f t="shared" si="6"/>
        <v>427</v>
      </c>
      <c r="B430" s="9" t="s">
        <v>1417</v>
      </c>
      <c r="C430" s="10" t="s">
        <v>1436</v>
      </c>
      <c r="D430" s="10" t="s">
        <v>2708</v>
      </c>
      <c r="E430" s="10" t="s">
        <v>345</v>
      </c>
      <c r="F430" s="10" t="s">
        <v>1427</v>
      </c>
      <c r="G430" s="53">
        <v>43329</v>
      </c>
      <c r="H430" s="60" t="s">
        <v>2605</v>
      </c>
      <c r="I430" s="9" t="s">
        <v>2434</v>
      </c>
    </row>
    <row r="431" spans="1:9" ht="30.9" customHeight="1">
      <c r="A431" s="16">
        <f t="shared" si="6"/>
        <v>428</v>
      </c>
      <c r="B431" s="9" t="s">
        <v>1418</v>
      </c>
      <c r="C431" s="10" t="s">
        <v>1437</v>
      </c>
      <c r="D431" s="10" t="s">
        <v>2778</v>
      </c>
      <c r="E431" s="10" t="s">
        <v>345</v>
      </c>
      <c r="F431" s="10" t="s">
        <v>1425</v>
      </c>
      <c r="G431" s="53">
        <v>43329</v>
      </c>
      <c r="H431" s="60" t="s">
        <v>2606</v>
      </c>
      <c r="I431" s="9" t="s">
        <v>2435</v>
      </c>
    </row>
    <row r="432" spans="1:9" ht="46.5">
      <c r="A432" s="16">
        <f t="shared" si="6"/>
        <v>429</v>
      </c>
      <c r="B432" s="9" t="s">
        <v>1419</v>
      </c>
      <c r="C432" s="10" t="s">
        <v>1438</v>
      </c>
      <c r="D432" s="10" t="s">
        <v>1727</v>
      </c>
      <c r="E432" s="10" t="s">
        <v>345</v>
      </c>
      <c r="F432" s="10" t="s">
        <v>1428</v>
      </c>
      <c r="G432" s="53">
        <v>43329</v>
      </c>
      <c r="H432" s="60" t="s">
        <v>2605</v>
      </c>
      <c r="I432" s="9" t="s">
        <v>2436</v>
      </c>
    </row>
    <row r="433" spans="1:9" ht="30.9" customHeight="1">
      <c r="A433" s="16">
        <f t="shared" si="6"/>
        <v>430</v>
      </c>
      <c r="B433" s="9" t="s">
        <v>1416</v>
      </c>
      <c r="C433" s="10" t="s">
        <v>1439</v>
      </c>
      <c r="D433" s="10" t="s">
        <v>1443</v>
      </c>
      <c r="E433" s="10" t="s">
        <v>1668</v>
      </c>
      <c r="F433" s="12" t="s">
        <v>341</v>
      </c>
      <c r="G433" s="53">
        <v>43329</v>
      </c>
      <c r="H433" s="60" t="s">
        <v>2614</v>
      </c>
      <c r="I433" s="9" t="s">
        <v>2437</v>
      </c>
    </row>
    <row r="434" spans="1:9" ht="30.9" customHeight="1">
      <c r="A434" s="16">
        <f t="shared" si="6"/>
        <v>431</v>
      </c>
      <c r="B434" s="9" t="s">
        <v>1426</v>
      </c>
      <c r="C434" s="10" t="s">
        <v>1440</v>
      </c>
      <c r="D434" s="10" t="s">
        <v>2779</v>
      </c>
      <c r="E434" s="10" t="s">
        <v>345</v>
      </c>
      <c r="F434" s="10" t="s">
        <v>349</v>
      </c>
      <c r="G434" s="53">
        <v>43329</v>
      </c>
      <c r="H434" s="60" t="s">
        <v>2606</v>
      </c>
      <c r="I434" s="9" t="s">
        <v>2438</v>
      </c>
    </row>
    <row r="435" spans="1:9" ht="30.9" customHeight="1">
      <c r="A435" s="16">
        <f t="shared" si="6"/>
        <v>432</v>
      </c>
      <c r="B435" s="9" t="s">
        <v>1441</v>
      </c>
      <c r="C435" s="10" t="s">
        <v>1442</v>
      </c>
      <c r="D435" s="10" t="s">
        <v>1443</v>
      </c>
      <c r="E435" s="25" t="s">
        <v>1667</v>
      </c>
      <c r="F435" s="10" t="s">
        <v>341</v>
      </c>
      <c r="G435" s="54">
        <v>43502</v>
      </c>
      <c r="H435" s="61" t="s">
        <v>2552</v>
      </c>
      <c r="I435" s="9" t="s">
        <v>2439</v>
      </c>
    </row>
    <row r="436" spans="1:9" ht="51.75" customHeight="1">
      <c r="A436" s="16">
        <f t="shared" si="6"/>
        <v>433</v>
      </c>
      <c r="B436" s="9" t="s">
        <v>1444</v>
      </c>
      <c r="C436" s="10" t="s">
        <v>1445</v>
      </c>
      <c r="D436" s="10" t="s">
        <v>2734</v>
      </c>
      <c r="E436" s="25" t="s">
        <v>1667</v>
      </c>
      <c r="F436" s="10" t="s">
        <v>346</v>
      </c>
      <c r="G436" s="54">
        <v>43502</v>
      </c>
      <c r="H436" s="61" t="s">
        <v>2588</v>
      </c>
      <c r="I436" s="9" t="s">
        <v>2440</v>
      </c>
    </row>
    <row r="437" spans="1:9" ht="30.9" customHeight="1">
      <c r="A437" s="16">
        <f t="shared" si="6"/>
        <v>434</v>
      </c>
      <c r="B437" s="9" t="s">
        <v>1447</v>
      </c>
      <c r="C437" s="10" t="s">
        <v>1446</v>
      </c>
      <c r="D437" s="10" t="s">
        <v>2735</v>
      </c>
      <c r="E437" s="25" t="s">
        <v>1667</v>
      </c>
      <c r="F437" s="10" t="s">
        <v>346</v>
      </c>
      <c r="G437" s="54">
        <v>43502</v>
      </c>
      <c r="H437" s="61" t="s">
        <v>2580</v>
      </c>
      <c r="I437" s="9" t="s">
        <v>2441</v>
      </c>
    </row>
    <row r="438" spans="1:9" ht="30.9" customHeight="1">
      <c r="A438" s="16">
        <f t="shared" si="6"/>
        <v>435</v>
      </c>
      <c r="B438" s="9" t="s">
        <v>1448</v>
      </c>
      <c r="C438" s="10" t="s">
        <v>1461</v>
      </c>
      <c r="D438" s="10" t="s">
        <v>2780</v>
      </c>
      <c r="E438" s="25" t="s">
        <v>1667</v>
      </c>
      <c r="F438" s="10" t="s">
        <v>346</v>
      </c>
      <c r="G438" s="54">
        <v>43502</v>
      </c>
      <c r="H438" s="61" t="s">
        <v>2626</v>
      </c>
      <c r="I438" s="9" t="s">
        <v>2442</v>
      </c>
    </row>
    <row r="439" spans="1:9" ht="30.9" customHeight="1">
      <c r="A439" s="16">
        <f t="shared" si="6"/>
        <v>436</v>
      </c>
      <c r="B439" s="9" t="s">
        <v>1449</v>
      </c>
      <c r="C439" s="10" t="s">
        <v>1462</v>
      </c>
      <c r="D439" s="10" t="s">
        <v>1682</v>
      </c>
      <c r="E439" s="10" t="s">
        <v>1669</v>
      </c>
      <c r="F439" s="10" t="s">
        <v>341</v>
      </c>
      <c r="G439" s="54">
        <v>43502</v>
      </c>
      <c r="H439" s="61" t="s">
        <v>2605</v>
      </c>
      <c r="I439" s="9" t="s">
        <v>2443</v>
      </c>
    </row>
    <row r="440" spans="1:9" ht="30.9" customHeight="1">
      <c r="A440" s="16">
        <f t="shared" si="6"/>
        <v>437</v>
      </c>
      <c r="B440" s="9" t="s">
        <v>1450</v>
      </c>
      <c r="C440" s="10" t="s">
        <v>1463</v>
      </c>
      <c r="D440" s="10" t="s">
        <v>1512</v>
      </c>
      <c r="E440" s="10" t="s">
        <v>1669</v>
      </c>
      <c r="F440" s="10" t="s">
        <v>341</v>
      </c>
      <c r="G440" s="54">
        <v>43502</v>
      </c>
      <c r="H440" s="61" t="s">
        <v>2605</v>
      </c>
      <c r="I440" s="63" t="s">
        <v>2444</v>
      </c>
    </row>
    <row r="441" spans="1:9" ht="30.9" customHeight="1">
      <c r="A441" s="16">
        <f t="shared" si="6"/>
        <v>438</v>
      </c>
      <c r="B441" s="9" t="s">
        <v>1451</v>
      </c>
      <c r="C441" s="10" t="s">
        <v>1452</v>
      </c>
      <c r="D441" s="10" t="s">
        <v>2669</v>
      </c>
      <c r="E441" s="10" t="s">
        <v>1669</v>
      </c>
      <c r="F441" s="10" t="s">
        <v>341</v>
      </c>
      <c r="G441" s="54">
        <v>43502</v>
      </c>
      <c r="H441" s="61" t="s">
        <v>2560</v>
      </c>
      <c r="I441" s="9" t="s">
        <v>2445</v>
      </c>
    </row>
    <row r="442" spans="1:9" ht="30.9" customHeight="1">
      <c r="A442" s="16">
        <f t="shared" si="6"/>
        <v>439</v>
      </c>
      <c r="B442" s="9" t="s">
        <v>1453</v>
      </c>
      <c r="C442" s="10" t="s">
        <v>1454</v>
      </c>
      <c r="D442" s="10" t="s">
        <v>1686</v>
      </c>
      <c r="E442" s="10" t="s">
        <v>542</v>
      </c>
      <c r="F442" s="10" t="s">
        <v>1455</v>
      </c>
      <c r="G442" s="54">
        <v>43502</v>
      </c>
      <c r="H442" s="61" t="s">
        <v>2560</v>
      </c>
      <c r="I442" s="9" t="s">
        <v>2446</v>
      </c>
    </row>
    <row r="443" spans="1:9" ht="30.9" customHeight="1">
      <c r="A443" s="16">
        <f t="shared" si="6"/>
        <v>440</v>
      </c>
      <c r="B443" s="9" t="s">
        <v>1457</v>
      </c>
      <c r="C443" s="10" t="s">
        <v>1456</v>
      </c>
      <c r="D443" s="10" t="s">
        <v>2781</v>
      </c>
      <c r="E443" s="25" t="s">
        <v>926</v>
      </c>
      <c r="F443" s="10" t="s">
        <v>341</v>
      </c>
      <c r="G443" s="54">
        <v>43502</v>
      </c>
      <c r="H443" s="61" t="s">
        <v>2583</v>
      </c>
      <c r="I443" s="9" t="s">
        <v>2447</v>
      </c>
    </row>
    <row r="444" spans="1:9" ht="30.9" customHeight="1">
      <c r="A444" s="16">
        <f t="shared" si="6"/>
        <v>441</v>
      </c>
      <c r="B444" s="9" t="s">
        <v>1458</v>
      </c>
      <c r="C444" s="10" t="s">
        <v>1459</v>
      </c>
      <c r="D444" s="10" t="s">
        <v>1687</v>
      </c>
      <c r="E444" s="10" t="s">
        <v>345</v>
      </c>
      <c r="F444" s="10" t="s">
        <v>662</v>
      </c>
      <c r="G444" s="54">
        <v>43502</v>
      </c>
      <c r="H444" s="61" t="s">
        <v>2560</v>
      </c>
      <c r="I444" s="9" t="s">
        <v>2448</v>
      </c>
    </row>
    <row r="445" spans="1:9" ht="30.9" customHeight="1">
      <c r="A445" s="16">
        <f t="shared" si="6"/>
        <v>442</v>
      </c>
      <c r="B445" s="9" t="s">
        <v>1464</v>
      </c>
      <c r="C445" s="10" t="s">
        <v>1454</v>
      </c>
      <c r="D445" s="10" t="s">
        <v>1686</v>
      </c>
      <c r="E445" s="25" t="s">
        <v>926</v>
      </c>
      <c r="F445" s="10" t="s">
        <v>1467</v>
      </c>
      <c r="G445" s="54">
        <v>43609</v>
      </c>
      <c r="H445" s="61" t="s">
        <v>2560</v>
      </c>
      <c r="I445" s="9" t="s">
        <v>2449</v>
      </c>
    </row>
    <row r="446" spans="1:9" ht="30.9" customHeight="1">
      <c r="A446" s="16">
        <f t="shared" si="6"/>
        <v>443</v>
      </c>
      <c r="B446" s="9" t="s">
        <v>1465</v>
      </c>
      <c r="C446" s="10" t="s">
        <v>1466</v>
      </c>
      <c r="D446" s="10" t="s">
        <v>1688</v>
      </c>
      <c r="E446" s="10" t="s">
        <v>345</v>
      </c>
      <c r="F446" s="10" t="s">
        <v>1467</v>
      </c>
      <c r="G446" s="54">
        <v>43609</v>
      </c>
      <c r="H446" s="61" t="s">
        <v>2560</v>
      </c>
      <c r="I446" s="9" t="s">
        <v>2450</v>
      </c>
    </row>
    <row r="447" spans="1:9" ht="30.9" customHeight="1">
      <c r="A447" s="16">
        <f t="shared" si="6"/>
        <v>444</v>
      </c>
      <c r="B447" s="9" t="s">
        <v>1468</v>
      </c>
      <c r="C447" s="10" t="s">
        <v>1469</v>
      </c>
      <c r="D447" s="10" t="s">
        <v>1689</v>
      </c>
      <c r="E447" s="10" t="s">
        <v>345</v>
      </c>
      <c r="F447" s="10" t="s">
        <v>1467</v>
      </c>
      <c r="G447" s="54">
        <v>43609</v>
      </c>
      <c r="H447" s="61" t="s">
        <v>2560</v>
      </c>
      <c r="I447" s="9" t="s">
        <v>2451</v>
      </c>
    </row>
    <row r="448" spans="1:9" ht="30.9" customHeight="1">
      <c r="A448" s="16">
        <f t="shared" si="6"/>
        <v>445</v>
      </c>
      <c r="B448" s="9" t="s">
        <v>1470</v>
      </c>
      <c r="C448" s="10" t="s">
        <v>1471</v>
      </c>
      <c r="D448" s="10" t="s">
        <v>2782</v>
      </c>
      <c r="E448" s="10" t="s">
        <v>345</v>
      </c>
      <c r="F448" s="10" t="s">
        <v>1680</v>
      </c>
      <c r="G448" s="54">
        <v>43609</v>
      </c>
      <c r="H448" s="61" t="s">
        <v>2605</v>
      </c>
      <c r="I448" s="9" t="s">
        <v>2452</v>
      </c>
    </row>
    <row r="449" spans="1:9" ht="30.9" customHeight="1">
      <c r="A449" s="16">
        <f t="shared" si="6"/>
        <v>446</v>
      </c>
      <c r="B449" s="9" t="s">
        <v>1472</v>
      </c>
      <c r="C449" s="10" t="s">
        <v>1473</v>
      </c>
      <c r="D449" s="10" t="s">
        <v>1690</v>
      </c>
      <c r="E449" s="10" t="s">
        <v>388</v>
      </c>
      <c r="F449" s="10" t="s">
        <v>349</v>
      </c>
      <c r="G449" s="54">
        <v>43609</v>
      </c>
      <c r="H449" s="61" t="s">
        <v>2627</v>
      </c>
      <c r="I449" s="9" t="s">
        <v>2453</v>
      </c>
    </row>
    <row r="450" spans="1:9" ht="30.9" customHeight="1">
      <c r="A450" s="16">
        <f t="shared" si="6"/>
        <v>447</v>
      </c>
      <c r="B450" s="9" t="s">
        <v>1474</v>
      </c>
      <c r="C450" s="10" t="s">
        <v>1475</v>
      </c>
      <c r="D450" s="10" t="s">
        <v>1696</v>
      </c>
      <c r="E450" s="10" t="s">
        <v>1669</v>
      </c>
      <c r="F450" s="10" t="s">
        <v>1476</v>
      </c>
      <c r="G450" s="54">
        <v>43609</v>
      </c>
      <c r="H450" s="61" t="s">
        <v>2606</v>
      </c>
      <c r="I450" s="9" t="s">
        <v>2454</v>
      </c>
    </row>
    <row r="451" spans="1:9" ht="35.25" customHeight="1">
      <c r="A451" s="16">
        <f t="shared" si="6"/>
        <v>448</v>
      </c>
      <c r="B451" s="9" t="s">
        <v>1477</v>
      </c>
      <c r="C451" s="10" t="s">
        <v>1482</v>
      </c>
      <c r="D451" s="10" t="s">
        <v>1691</v>
      </c>
      <c r="E451" s="10" t="s">
        <v>388</v>
      </c>
      <c r="F451" s="10" t="s">
        <v>349</v>
      </c>
      <c r="G451" s="54">
        <v>43609</v>
      </c>
      <c r="H451" s="61" t="s">
        <v>2628</v>
      </c>
      <c r="I451" s="9" t="s">
        <v>2455</v>
      </c>
    </row>
    <row r="452" spans="1:9" ht="46.5">
      <c r="A452" s="16">
        <f t="shared" si="6"/>
        <v>449</v>
      </c>
      <c r="B452" s="9" t="s">
        <v>1483</v>
      </c>
      <c r="C452" s="10" t="s">
        <v>1478</v>
      </c>
      <c r="D452" s="10" t="s">
        <v>2783</v>
      </c>
      <c r="E452" s="25" t="s">
        <v>1667</v>
      </c>
      <c r="F452" s="10" t="s">
        <v>859</v>
      </c>
      <c r="G452" s="54">
        <v>43609</v>
      </c>
      <c r="H452" s="61" t="s">
        <v>2629</v>
      </c>
      <c r="I452" s="9" t="s">
        <v>2456</v>
      </c>
    </row>
    <row r="453" spans="1:9" ht="30.9" customHeight="1">
      <c r="A453" s="16">
        <f t="shared" ref="A453:A516" si="7">IF(AND(NOT(ISERR(FIND($K$4,D453))),NOT(ISERR(FIND($K$5,D453))),NOT(ISERR(FIND($K$6,D453))),NOT(ISERR(FIND($K$7,D453))) ),A452+1,A452)</f>
        <v>450</v>
      </c>
      <c r="B453" s="9" t="s">
        <v>1479</v>
      </c>
      <c r="C453" s="10" t="s">
        <v>1484</v>
      </c>
      <c r="D453" s="10" t="s">
        <v>1816</v>
      </c>
      <c r="E453" s="10" t="s">
        <v>345</v>
      </c>
      <c r="F453" s="10" t="s">
        <v>346</v>
      </c>
      <c r="G453" s="54">
        <v>43609</v>
      </c>
      <c r="H453" s="61" t="s">
        <v>2630</v>
      </c>
      <c r="I453" s="9" t="s">
        <v>2457</v>
      </c>
    </row>
    <row r="454" spans="1:9" ht="30.9" customHeight="1">
      <c r="A454" s="16">
        <f t="shared" si="7"/>
        <v>451</v>
      </c>
      <c r="B454" s="9" t="s">
        <v>1480</v>
      </c>
      <c r="C454" s="10" t="s">
        <v>1481</v>
      </c>
      <c r="D454" s="10" t="s">
        <v>2784</v>
      </c>
      <c r="E454" s="10" t="s">
        <v>345</v>
      </c>
      <c r="F454" s="10" t="s">
        <v>349</v>
      </c>
      <c r="G454" s="54">
        <v>43609</v>
      </c>
      <c r="H454" s="61" t="s">
        <v>2545</v>
      </c>
      <c r="I454" s="9" t="s">
        <v>2458</v>
      </c>
    </row>
    <row r="455" spans="1:9" ht="30.9" customHeight="1">
      <c r="A455" s="16">
        <f t="shared" si="7"/>
        <v>452</v>
      </c>
      <c r="B455" s="9" t="s">
        <v>1485</v>
      </c>
      <c r="C455" s="10" t="s">
        <v>1823</v>
      </c>
      <c r="D455" s="10" t="s">
        <v>2670</v>
      </c>
      <c r="E455" s="10" t="s">
        <v>345</v>
      </c>
      <c r="F455" s="10" t="s">
        <v>346</v>
      </c>
      <c r="G455" s="55">
        <v>43556</v>
      </c>
      <c r="H455" s="64" t="s">
        <v>2631</v>
      </c>
      <c r="I455" s="9" t="s">
        <v>2459</v>
      </c>
    </row>
    <row r="456" spans="1:9" ht="46.5">
      <c r="A456" s="16">
        <f t="shared" si="7"/>
        <v>453</v>
      </c>
      <c r="B456" s="9" t="s">
        <v>1486</v>
      </c>
      <c r="C456" s="10" t="s">
        <v>1487</v>
      </c>
      <c r="D456" s="10" t="s">
        <v>1817</v>
      </c>
      <c r="E456" s="10" t="s">
        <v>852</v>
      </c>
      <c r="F456" s="10" t="s">
        <v>1490</v>
      </c>
      <c r="G456" s="55">
        <v>43617</v>
      </c>
      <c r="H456" s="64" t="s">
        <v>2632</v>
      </c>
      <c r="I456" s="9" t="s">
        <v>2460</v>
      </c>
    </row>
    <row r="457" spans="1:9" ht="30.9" customHeight="1">
      <c r="A457" s="16">
        <f t="shared" si="7"/>
        <v>454</v>
      </c>
      <c r="B457" s="9" t="s">
        <v>1488</v>
      </c>
      <c r="C457" s="10" t="s">
        <v>1489</v>
      </c>
      <c r="D457" s="10" t="s">
        <v>2785</v>
      </c>
      <c r="E457" s="10" t="s">
        <v>345</v>
      </c>
      <c r="F457" s="10" t="s">
        <v>349</v>
      </c>
      <c r="G457" s="55">
        <v>43678</v>
      </c>
      <c r="H457" s="64" t="s">
        <v>2552</v>
      </c>
      <c r="I457" s="9" t="s">
        <v>2461</v>
      </c>
    </row>
    <row r="458" spans="1:9" ht="30.9" customHeight="1">
      <c r="A458" s="16">
        <f t="shared" si="7"/>
        <v>455</v>
      </c>
      <c r="B458" s="9" t="s">
        <v>1491</v>
      </c>
      <c r="C458" s="10" t="s">
        <v>1492</v>
      </c>
      <c r="D458" s="10" t="s">
        <v>1692</v>
      </c>
      <c r="E458" s="10" t="s">
        <v>1670</v>
      </c>
      <c r="F458" s="10" t="s">
        <v>1493</v>
      </c>
      <c r="G458" s="55">
        <v>43678</v>
      </c>
      <c r="H458" s="64" t="s">
        <v>2606</v>
      </c>
      <c r="I458" s="9" t="s">
        <v>2462</v>
      </c>
    </row>
    <row r="459" spans="1:9" ht="30.9" customHeight="1">
      <c r="A459" s="16">
        <f t="shared" si="7"/>
        <v>456</v>
      </c>
      <c r="B459" s="9" t="s">
        <v>1494</v>
      </c>
      <c r="C459" s="10" t="s">
        <v>1495</v>
      </c>
      <c r="D459" s="10" t="s">
        <v>1693</v>
      </c>
      <c r="E459" s="10" t="s">
        <v>1496</v>
      </c>
      <c r="F459" s="10" t="s">
        <v>444</v>
      </c>
      <c r="G459" s="55">
        <v>43709</v>
      </c>
      <c r="H459" s="64" t="s">
        <v>2633</v>
      </c>
      <c r="I459" s="9" t="s">
        <v>2463</v>
      </c>
    </row>
    <row r="460" spans="1:9" ht="30.9" customHeight="1">
      <c r="A460" s="16">
        <f t="shared" si="7"/>
        <v>457</v>
      </c>
      <c r="B460" s="9" t="s">
        <v>1497</v>
      </c>
      <c r="C460" s="10" t="s">
        <v>1498</v>
      </c>
      <c r="D460" s="10" t="s">
        <v>1694</v>
      </c>
      <c r="E460" s="10" t="s">
        <v>853</v>
      </c>
      <c r="F460" s="10" t="s">
        <v>444</v>
      </c>
      <c r="G460" s="55">
        <v>43739</v>
      </c>
      <c r="H460" s="64" t="s">
        <v>2568</v>
      </c>
      <c r="I460" s="9" t="s">
        <v>2464</v>
      </c>
    </row>
    <row r="461" spans="1:9" ht="30.9" customHeight="1">
      <c r="A461" s="16">
        <f t="shared" si="7"/>
        <v>458</v>
      </c>
      <c r="B461" s="9" t="s">
        <v>1499</v>
      </c>
      <c r="C461" s="10" t="s">
        <v>1500</v>
      </c>
      <c r="D461" s="10" t="s">
        <v>1695</v>
      </c>
      <c r="E461" s="10" t="s">
        <v>853</v>
      </c>
      <c r="F461" s="10" t="s">
        <v>444</v>
      </c>
      <c r="G461" s="55">
        <v>43709</v>
      </c>
      <c r="H461" s="64" t="s">
        <v>2634</v>
      </c>
      <c r="I461" s="9" t="s">
        <v>2465</v>
      </c>
    </row>
    <row r="462" spans="1:9" ht="30.9" customHeight="1">
      <c r="A462" s="16">
        <f t="shared" si="7"/>
        <v>459</v>
      </c>
      <c r="B462" s="9" t="s">
        <v>1501</v>
      </c>
      <c r="C462" s="10" t="s">
        <v>1502</v>
      </c>
      <c r="D462" s="10" t="s">
        <v>1790</v>
      </c>
      <c r="E462" s="10" t="s">
        <v>1496</v>
      </c>
      <c r="F462" s="10" t="s">
        <v>444</v>
      </c>
      <c r="G462" s="55">
        <v>43709</v>
      </c>
      <c r="H462" s="64" t="s">
        <v>2635</v>
      </c>
      <c r="I462" s="9" t="s">
        <v>2466</v>
      </c>
    </row>
    <row r="463" spans="1:9" ht="30.9" customHeight="1">
      <c r="A463" s="16">
        <f t="shared" si="7"/>
        <v>460</v>
      </c>
      <c r="B463" s="9" t="s">
        <v>1503</v>
      </c>
      <c r="C463" s="10" t="s">
        <v>1504</v>
      </c>
      <c r="D463" s="10" t="s">
        <v>2882</v>
      </c>
      <c r="E463" s="10" t="s">
        <v>345</v>
      </c>
      <c r="F463" s="10" t="s">
        <v>444</v>
      </c>
      <c r="G463" s="55">
        <v>43739</v>
      </c>
      <c r="H463" s="64" t="s">
        <v>2606</v>
      </c>
      <c r="I463" s="9" t="s">
        <v>2467</v>
      </c>
    </row>
    <row r="464" spans="1:9" ht="30.9" customHeight="1">
      <c r="A464" s="16">
        <f t="shared" si="7"/>
        <v>461</v>
      </c>
      <c r="B464" s="34" t="s">
        <v>1505</v>
      </c>
      <c r="C464" s="35" t="s">
        <v>1506</v>
      </c>
      <c r="D464" s="35" t="s">
        <v>1791</v>
      </c>
      <c r="E464" s="35" t="s">
        <v>345</v>
      </c>
      <c r="F464" s="35" t="s">
        <v>1507</v>
      </c>
      <c r="G464" s="56">
        <v>43759</v>
      </c>
      <c r="H464" s="65" t="s">
        <v>2607</v>
      </c>
      <c r="I464" s="9" t="s">
        <v>2468</v>
      </c>
    </row>
    <row r="465" spans="1:9" ht="30.9" customHeight="1">
      <c r="A465" s="16">
        <f t="shared" si="7"/>
        <v>462</v>
      </c>
      <c r="B465" s="34" t="s">
        <v>1508</v>
      </c>
      <c r="C465" s="36" t="s">
        <v>1509</v>
      </c>
      <c r="D465" s="35" t="s">
        <v>1510</v>
      </c>
      <c r="E465" s="35" t="s">
        <v>345</v>
      </c>
      <c r="F465" s="35" t="s">
        <v>346</v>
      </c>
      <c r="G465" s="57">
        <v>44147</v>
      </c>
      <c r="H465" s="66" t="s">
        <v>2569</v>
      </c>
      <c r="I465" s="9" t="s">
        <v>2469</v>
      </c>
    </row>
    <row r="466" spans="1:9" ht="30.9" customHeight="1">
      <c r="A466" s="16">
        <f t="shared" si="7"/>
        <v>463</v>
      </c>
      <c r="B466" s="34" t="s">
        <v>1511</v>
      </c>
      <c r="C466" s="35" t="s">
        <v>1463</v>
      </c>
      <c r="D466" s="35" t="s">
        <v>1512</v>
      </c>
      <c r="E466" s="37" t="s">
        <v>926</v>
      </c>
      <c r="F466" s="35" t="s">
        <v>1513</v>
      </c>
      <c r="G466" s="57">
        <v>44147</v>
      </c>
      <c r="H466" s="66" t="s">
        <v>2606</v>
      </c>
      <c r="I466" s="9" t="s">
        <v>2470</v>
      </c>
    </row>
    <row r="467" spans="1:9" ht="30.9" customHeight="1">
      <c r="A467" s="16">
        <f t="shared" si="7"/>
        <v>464</v>
      </c>
      <c r="B467" s="34" t="s">
        <v>1514</v>
      </c>
      <c r="C467" s="35" t="s">
        <v>1720</v>
      </c>
      <c r="D467" s="35" t="s">
        <v>1714</v>
      </c>
      <c r="E467" s="35" t="s">
        <v>345</v>
      </c>
      <c r="F467" s="35" t="s">
        <v>1515</v>
      </c>
      <c r="G467" s="57">
        <v>44147</v>
      </c>
      <c r="H467" s="66" t="s">
        <v>2619</v>
      </c>
      <c r="I467" s="9" t="s">
        <v>2471</v>
      </c>
    </row>
    <row r="468" spans="1:9" ht="30.9" customHeight="1">
      <c r="A468" s="16">
        <f t="shared" si="7"/>
        <v>465</v>
      </c>
      <c r="B468" s="34" t="s">
        <v>1516</v>
      </c>
      <c r="C468" s="35" t="s">
        <v>1517</v>
      </c>
      <c r="D468" s="35" t="s">
        <v>1818</v>
      </c>
      <c r="E468" s="35" t="s">
        <v>852</v>
      </c>
      <c r="F468" s="35" t="s">
        <v>1518</v>
      </c>
      <c r="G468" s="57">
        <v>44147</v>
      </c>
      <c r="H468" s="66" t="s">
        <v>2636</v>
      </c>
      <c r="I468" s="9" t="s">
        <v>2472</v>
      </c>
    </row>
    <row r="469" spans="1:9" ht="46.5">
      <c r="A469" s="16">
        <f t="shared" si="7"/>
        <v>466</v>
      </c>
      <c r="B469" s="34" t="s">
        <v>1519</v>
      </c>
      <c r="C469" s="35" t="s">
        <v>1520</v>
      </c>
      <c r="D469" s="51" t="s">
        <v>2786</v>
      </c>
      <c r="E469" s="35" t="s">
        <v>853</v>
      </c>
      <c r="F469" s="35" t="s">
        <v>1521</v>
      </c>
      <c r="G469" s="57">
        <v>44147</v>
      </c>
      <c r="H469" s="66" t="s">
        <v>2611</v>
      </c>
      <c r="I469" s="9" t="s">
        <v>2473</v>
      </c>
    </row>
    <row r="470" spans="1:9" ht="30.9" customHeight="1">
      <c r="A470" s="16">
        <f t="shared" si="7"/>
        <v>467</v>
      </c>
      <c r="B470" s="34" t="s">
        <v>1522</v>
      </c>
      <c r="C470" s="35" t="s">
        <v>1523</v>
      </c>
      <c r="D470" s="35" t="s">
        <v>1524</v>
      </c>
      <c r="E470" s="25" t="s">
        <v>415</v>
      </c>
      <c r="F470" s="35" t="s">
        <v>543</v>
      </c>
      <c r="G470" s="57">
        <v>44358</v>
      </c>
      <c r="H470" s="66" t="s">
        <v>2583</v>
      </c>
      <c r="I470" s="9" t="s">
        <v>2474</v>
      </c>
    </row>
    <row r="471" spans="1:9" ht="30.9" customHeight="1">
      <c r="A471" s="16">
        <f t="shared" si="7"/>
        <v>468</v>
      </c>
      <c r="B471" s="34" t="s">
        <v>1525</v>
      </c>
      <c r="C471" s="35" t="s">
        <v>611</v>
      </c>
      <c r="D471" s="35" t="s">
        <v>1713</v>
      </c>
      <c r="E471" s="25" t="s">
        <v>415</v>
      </c>
      <c r="F471" s="35" t="s">
        <v>543</v>
      </c>
      <c r="G471" s="57">
        <v>44358</v>
      </c>
      <c r="H471" s="66" t="s">
        <v>2606</v>
      </c>
      <c r="I471" s="9" t="s">
        <v>2475</v>
      </c>
    </row>
    <row r="472" spans="1:9" ht="30.9" customHeight="1">
      <c r="A472" s="16">
        <f t="shared" si="7"/>
        <v>469</v>
      </c>
      <c r="B472" s="34" t="s">
        <v>1526</v>
      </c>
      <c r="C472" s="35" t="s">
        <v>1527</v>
      </c>
      <c r="D472" s="51" t="s">
        <v>2796</v>
      </c>
      <c r="E472" s="25" t="s">
        <v>415</v>
      </c>
      <c r="F472" s="35" t="s">
        <v>543</v>
      </c>
      <c r="G472" s="57">
        <v>44358</v>
      </c>
      <c r="H472" s="66" t="s">
        <v>2607</v>
      </c>
      <c r="I472" s="9" t="s">
        <v>2476</v>
      </c>
    </row>
    <row r="473" spans="1:9" ht="30.9" customHeight="1">
      <c r="A473" s="16">
        <f t="shared" si="7"/>
        <v>470</v>
      </c>
      <c r="B473" s="34" t="s">
        <v>1528</v>
      </c>
      <c r="C473" s="35" t="s">
        <v>1529</v>
      </c>
      <c r="D473" s="35" t="s">
        <v>1697</v>
      </c>
      <c r="E473" s="25" t="s">
        <v>415</v>
      </c>
      <c r="F473" s="35" t="s">
        <v>543</v>
      </c>
      <c r="G473" s="57">
        <v>44358</v>
      </c>
      <c r="H473" s="66" t="s">
        <v>2583</v>
      </c>
      <c r="I473" s="9" t="s">
        <v>2477</v>
      </c>
    </row>
    <row r="474" spans="1:9" ht="30.9" customHeight="1">
      <c r="A474" s="16">
        <f t="shared" si="7"/>
        <v>471</v>
      </c>
      <c r="B474" s="34" t="s">
        <v>1530</v>
      </c>
      <c r="C474" s="35" t="s">
        <v>245</v>
      </c>
      <c r="D474" s="51" t="s">
        <v>2709</v>
      </c>
      <c r="E474" s="25" t="s">
        <v>415</v>
      </c>
      <c r="F474" s="35" t="s">
        <v>543</v>
      </c>
      <c r="G474" s="57">
        <v>44358</v>
      </c>
      <c r="H474" s="66" t="s">
        <v>2607</v>
      </c>
      <c r="I474" s="9" t="s">
        <v>2478</v>
      </c>
    </row>
    <row r="475" spans="1:9" ht="30.9" customHeight="1">
      <c r="A475" s="16">
        <f t="shared" si="7"/>
        <v>472</v>
      </c>
      <c r="B475" s="34" t="s">
        <v>1531</v>
      </c>
      <c r="C475" s="35" t="s">
        <v>1532</v>
      </c>
      <c r="D475" s="51" t="s">
        <v>2781</v>
      </c>
      <c r="E475" s="25" t="s">
        <v>415</v>
      </c>
      <c r="F475" s="35" t="s">
        <v>543</v>
      </c>
      <c r="G475" s="57">
        <v>44358</v>
      </c>
      <c r="H475" s="66" t="s">
        <v>2583</v>
      </c>
      <c r="I475" s="9" t="s">
        <v>2479</v>
      </c>
    </row>
    <row r="476" spans="1:9" ht="30.9" customHeight="1">
      <c r="A476" s="16">
        <f t="shared" si="7"/>
        <v>473</v>
      </c>
      <c r="B476" s="34" t="s">
        <v>1533</v>
      </c>
      <c r="C476" s="35" t="s">
        <v>1534</v>
      </c>
      <c r="D476" s="51" t="s">
        <v>2727</v>
      </c>
      <c r="E476" s="25" t="s">
        <v>415</v>
      </c>
      <c r="F476" s="35" t="s">
        <v>543</v>
      </c>
      <c r="G476" s="57">
        <v>44358</v>
      </c>
      <c r="H476" s="66" t="s">
        <v>2607</v>
      </c>
      <c r="I476" s="9" t="s">
        <v>2480</v>
      </c>
    </row>
    <row r="477" spans="1:9" ht="30.9" customHeight="1">
      <c r="A477" s="16">
        <f t="shared" si="7"/>
        <v>474</v>
      </c>
      <c r="B477" s="34" t="s">
        <v>1535</v>
      </c>
      <c r="C477" s="35" t="s">
        <v>1536</v>
      </c>
      <c r="D477" s="51" t="s">
        <v>2671</v>
      </c>
      <c r="E477" s="25" t="s">
        <v>415</v>
      </c>
      <c r="F477" s="35" t="s">
        <v>543</v>
      </c>
      <c r="G477" s="57">
        <v>44358</v>
      </c>
      <c r="H477" s="66" t="s">
        <v>2583</v>
      </c>
      <c r="I477" s="9" t="s">
        <v>2481</v>
      </c>
    </row>
    <row r="478" spans="1:9" ht="30.9" customHeight="1">
      <c r="A478" s="16">
        <f t="shared" si="7"/>
        <v>475</v>
      </c>
      <c r="B478" s="34" t="s">
        <v>1537</v>
      </c>
      <c r="C478" s="35" t="s">
        <v>1538</v>
      </c>
      <c r="D478" s="51" t="s">
        <v>2672</v>
      </c>
      <c r="E478" s="25" t="s">
        <v>415</v>
      </c>
      <c r="F478" s="35" t="s">
        <v>543</v>
      </c>
      <c r="G478" s="57">
        <v>44358</v>
      </c>
      <c r="H478" s="66" t="s">
        <v>2583</v>
      </c>
      <c r="I478" s="9" t="s">
        <v>2482</v>
      </c>
    </row>
    <row r="479" spans="1:9" ht="30.9" customHeight="1">
      <c r="A479" s="16">
        <f t="shared" si="7"/>
        <v>476</v>
      </c>
      <c r="B479" s="34" t="s">
        <v>1539</v>
      </c>
      <c r="C479" s="35" t="s">
        <v>1540</v>
      </c>
      <c r="D479" s="35" t="s">
        <v>838</v>
      </c>
      <c r="E479" s="25" t="s">
        <v>415</v>
      </c>
      <c r="F479" s="35" t="s">
        <v>543</v>
      </c>
      <c r="G479" s="57">
        <v>44358</v>
      </c>
      <c r="H479" s="66" t="s">
        <v>2607</v>
      </c>
      <c r="I479" s="9" t="s">
        <v>2483</v>
      </c>
    </row>
    <row r="480" spans="1:9" ht="30.9" customHeight="1">
      <c r="A480" s="16">
        <f t="shared" si="7"/>
        <v>477</v>
      </c>
      <c r="B480" s="34" t="s">
        <v>1541</v>
      </c>
      <c r="C480" s="35" t="s">
        <v>620</v>
      </c>
      <c r="D480" s="35" t="s">
        <v>1542</v>
      </c>
      <c r="E480" s="25" t="s">
        <v>415</v>
      </c>
      <c r="F480" s="35" t="s">
        <v>543</v>
      </c>
      <c r="G480" s="57">
        <v>44358</v>
      </c>
      <c r="H480" s="66" t="s">
        <v>2583</v>
      </c>
      <c r="I480" s="9" t="s">
        <v>2484</v>
      </c>
    </row>
    <row r="481" spans="1:9" ht="30.9" customHeight="1">
      <c r="A481" s="16">
        <f t="shared" si="7"/>
        <v>478</v>
      </c>
      <c r="B481" s="34" t="s">
        <v>1543</v>
      </c>
      <c r="C481" s="35" t="s">
        <v>1544</v>
      </c>
      <c r="D481" s="35" t="s">
        <v>1545</v>
      </c>
      <c r="E481" s="25" t="s">
        <v>415</v>
      </c>
      <c r="F481" s="35" t="s">
        <v>543</v>
      </c>
      <c r="G481" s="57">
        <v>44358</v>
      </c>
      <c r="H481" s="66" t="s">
        <v>2607</v>
      </c>
      <c r="I481" s="9" t="s">
        <v>2485</v>
      </c>
    </row>
    <row r="482" spans="1:9" ht="30.9" customHeight="1">
      <c r="A482" s="16">
        <f t="shared" si="7"/>
        <v>479</v>
      </c>
      <c r="B482" s="34" t="s">
        <v>1546</v>
      </c>
      <c r="C482" s="35" t="s">
        <v>1034</v>
      </c>
      <c r="D482" s="35" t="s">
        <v>1712</v>
      </c>
      <c r="E482" s="35" t="s">
        <v>388</v>
      </c>
      <c r="F482" s="35" t="s">
        <v>341</v>
      </c>
      <c r="G482" s="57">
        <v>44358</v>
      </c>
      <c r="H482" s="66" t="s">
        <v>2591</v>
      </c>
      <c r="I482" s="9" t="s">
        <v>2486</v>
      </c>
    </row>
    <row r="483" spans="1:9" ht="30.9" customHeight="1">
      <c r="A483" s="16">
        <f t="shared" si="7"/>
        <v>480</v>
      </c>
      <c r="B483" s="34" t="s">
        <v>1547</v>
      </c>
      <c r="C483" s="35" t="s">
        <v>1548</v>
      </c>
      <c r="D483" s="35" t="s">
        <v>1549</v>
      </c>
      <c r="E483" s="35" t="s">
        <v>345</v>
      </c>
      <c r="F483" s="35" t="s">
        <v>1550</v>
      </c>
      <c r="G483" s="57">
        <v>44358</v>
      </c>
      <c r="H483" s="66" t="s">
        <v>2605</v>
      </c>
      <c r="I483" s="9" t="s">
        <v>2487</v>
      </c>
    </row>
    <row r="484" spans="1:9" ht="30.9" customHeight="1">
      <c r="A484" s="16">
        <f t="shared" si="7"/>
        <v>481</v>
      </c>
      <c r="B484" s="34" t="s">
        <v>1551</v>
      </c>
      <c r="C484" s="35" t="s">
        <v>1719</v>
      </c>
      <c r="D484" s="35" t="s">
        <v>1715</v>
      </c>
      <c r="E484" s="35" t="s">
        <v>345</v>
      </c>
      <c r="F484" s="35" t="s">
        <v>341</v>
      </c>
      <c r="G484" s="57">
        <v>44358</v>
      </c>
      <c r="H484" s="66" t="s">
        <v>2606</v>
      </c>
      <c r="I484" s="9" t="s">
        <v>2488</v>
      </c>
    </row>
    <row r="485" spans="1:9" ht="30.9" customHeight="1">
      <c r="A485" s="16">
        <f t="shared" si="7"/>
        <v>482</v>
      </c>
      <c r="B485" s="34" t="s">
        <v>1552</v>
      </c>
      <c r="C485" s="35" t="s">
        <v>1553</v>
      </c>
      <c r="D485" s="35" t="s">
        <v>1554</v>
      </c>
      <c r="E485" s="35" t="s">
        <v>345</v>
      </c>
      <c r="F485" s="35" t="s">
        <v>341</v>
      </c>
      <c r="G485" s="57">
        <v>44358</v>
      </c>
      <c r="H485" s="66" t="s">
        <v>2605</v>
      </c>
      <c r="I485" s="9" t="s">
        <v>2489</v>
      </c>
    </row>
    <row r="486" spans="1:9" ht="30.9" customHeight="1">
      <c r="A486" s="16">
        <f t="shared" si="7"/>
        <v>483</v>
      </c>
      <c r="B486" s="34" t="s">
        <v>1555</v>
      </c>
      <c r="C486" s="35" t="s">
        <v>639</v>
      </c>
      <c r="D486" s="35" t="s">
        <v>1711</v>
      </c>
      <c r="E486" s="10" t="s">
        <v>904</v>
      </c>
      <c r="F486" s="35" t="s">
        <v>1556</v>
      </c>
      <c r="G486" s="57">
        <v>44358</v>
      </c>
      <c r="H486" s="66" t="s">
        <v>2605</v>
      </c>
      <c r="I486" s="9" t="s">
        <v>2490</v>
      </c>
    </row>
    <row r="487" spans="1:9" ht="30.9" customHeight="1">
      <c r="A487" s="16">
        <f t="shared" si="7"/>
        <v>484</v>
      </c>
      <c r="B487" s="34" t="s">
        <v>1557</v>
      </c>
      <c r="C487" s="35" t="s">
        <v>1558</v>
      </c>
      <c r="D487" s="35" t="s">
        <v>1559</v>
      </c>
      <c r="E487" s="35" t="s">
        <v>926</v>
      </c>
      <c r="F487" s="35" t="s">
        <v>1560</v>
      </c>
      <c r="G487" s="57">
        <v>44358</v>
      </c>
      <c r="H487" s="66" t="s">
        <v>2551</v>
      </c>
      <c r="I487" s="9" t="s">
        <v>2491</v>
      </c>
    </row>
    <row r="488" spans="1:9" ht="30.9" customHeight="1">
      <c r="A488" s="16">
        <f t="shared" si="7"/>
        <v>485</v>
      </c>
      <c r="B488" s="34" t="s">
        <v>1561</v>
      </c>
      <c r="C488" s="35" t="s">
        <v>1562</v>
      </c>
      <c r="D488" s="35" t="s">
        <v>1563</v>
      </c>
      <c r="E488" s="25" t="s">
        <v>415</v>
      </c>
      <c r="F488" s="35" t="s">
        <v>520</v>
      </c>
      <c r="G488" s="57">
        <v>44358</v>
      </c>
      <c r="H488" s="66" t="s">
        <v>2543</v>
      </c>
      <c r="I488" s="9" t="s">
        <v>2492</v>
      </c>
    </row>
    <row r="489" spans="1:9" ht="30.9" customHeight="1">
      <c r="A489" s="16">
        <f t="shared" si="7"/>
        <v>486</v>
      </c>
      <c r="B489" s="34" t="s">
        <v>1564</v>
      </c>
      <c r="C489" s="35" t="s">
        <v>1565</v>
      </c>
      <c r="D489" s="35" t="s">
        <v>1710</v>
      </c>
      <c r="E489" s="35" t="s">
        <v>926</v>
      </c>
      <c r="F489" s="35" t="s">
        <v>622</v>
      </c>
      <c r="G489" s="57">
        <v>44358</v>
      </c>
      <c r="H489" s="66" t="s">
        <v>2637</v>
      </c>
      <c r="I489" s="9" t="s">
        <v>2493</v>
      </c>
    </row>
    <row r="490" spans="1:9" ht="30.9" customHeight="1">
      <c r="A490" s="16">
        <f t="shared" si="7"/>
        <v>487</v>
      </c>
      <c r="B490" s="34" t="s">
        <v>1566</v>
      </c>
      <c r="C490" s="35" t="s">
        <v>1567</v>
      </c>
      <c r="D490" s="35" t="s">
        <v>1568</v>
      </c>
      <c r="E490" s="35" t="s">
        <v>1569</v>
      </c>
      <c r="F490" s="35" t="s">
        <v>958</v>
      </c>
      <c r="G490" s="57">
        <v>44358</v>
      </c>
      <c r="H490" s="66" t="s">
        <v>2544</v>
      </c>
      <c r="I490" s="9" t="s">
        <v>2494</v>
      </c>
    </row>
    <row r="491" spans="1:9" ht="30.9" customHeight="1">
      <c r="A491" s="16">
        <f t="shared" si="7"/>
        <v>488</v>
      </c>
      <c r="B491" s="34" t="s">
        <v>1570</v>
      </c>
      <c r="C491" s="35" t="s">
        <v>1571</v>
      </c>
      <c r="D491" s="35" t="s">
        <v>1709</v>
      </c>
      <c r="E491" s="35" t="s">
        <v>345</v>
      </c>
      <c r="F491" s="35" t="s">
        <v>346</v>
      </c>
      <c r="G491" s="57">
        <v>44358</v>
      </c>
      <c r="H491" s="66" t="s">
        <v>2560</v>
      </c>
      <c r="I491" s="9" t="s">
        <v>2495</v>
      </c>
    </row>
    <row r="492" spans="1:9" ht="30.9" customHeight="1">
      <c r="A492" s="16">
        <f t="shared" si="7"/>
        <v>489</v>
      </c>
      <c r="B492" s="34" t="s">
        <v>1572</v>
      </c>
      <c r="C492" s="35" t="s">
        <v>1573</v>
      </c>
      <c r="D492" s="35" t="s">
        <v>1707</v>
      </c>
      <c r="E492" s="35" t="s">
        <v>345</v>
      </c>
      <c r="F492" s="35" t="s">
        <v>346</v>
      </c>
      <c r="G492" s="57">
        <v>44358</v>
      </c>
      <c r="H492" s="66" t="s">
        <v>2606</v>
      </c>
      <c r="I492" s="9" t="s">
        <v>2496</v>
      </c>
    </row>
    <row r="493" spans="1:9" ht="30.9" customHeight="1">
      <c r="A493" s="16">
        <f t="shared" si="7"/>
        <v>490</v>
      </c>
      <c r="B493" s="34" t="s">
        <v>1574</v>
      </c>
      <c r="C493" s="35" t="s">
        <v>1575</v>
      </c>
      <c r="D493" s="35" t="s">
        <v>1708</v>
      </c>
      <c r="E493" s="35" t="s">
        <v>345</v>
      </c>
      <c r="F493" s="35" t="s">
        <v>543</v>
      </c>
      <c r="G493" s="57">
        <v>44358</v>
      </c>
      <c r="H493" s="66" t="s">
        <v>2560</v>
      </c>
      <c r="I493" s="9" t="s">
        <v>2497</v>
      </c>
    </row>
    <row r="494" spans="1:9" ht="30.9" customHeight="1">
      <c r="A494" s="16">
        <f t="shared" si="7"/>
        <v>491</v>
      </c>
      <c r="B494" s="34" t="s">
        <v>1576</v>
      </c>
      <c r="C494" s="35" t="s">
        <v>1577</v>
      </c>
      <c r="D494" s="35" t="s">
        <v>1706</v>
      </c>
      <c r="E494" s="35" t="s">
        <v>345</v>
      </c>
      <c r="F494" s="35" t="s">
        <v>616</v>
      </c>
      <c r="G494" s="57">
        <v>44358</v>
      </c>
      <c r="H494" s="66" t="s">
        <v>2560</v>
      </c>
      <c r="I494" s="9" t="s">
        <v>2498</v>
      </c>
    </row>
    <row r="495" spans="1:9" ht="30.9" customHeight="1">
      <c r="A495" s="16">
        <f t="shared" si="7"/>
        <v>492</v>
      </c>
      <c r="B495" s="34" t="s">
        <v>1578</v>
      </c>
      <c r="C495" s="35" t="s">
        <v>1579</v>
      </c>
      <c r="D495" s="35" t="s">
        <v>1705</v>
      </c>
      <c r="E495" s="35" t="s">
        <v>345</v>
      </c>
      <c r="F495" s="35" t="s">
        <v>346</v>
      </c>
      <c r="G495" s="57">
        <v>44358</v>
      </c>
      <c r="H495" s="66" t="s">
        <v>2583</v>
      </c>
      <c r="I495" s="9" t="s">
        <v>2499</v>
      </c>
    </row>
    <row r="496" spans="1:9" ht="30.9" customHeight="1">
      <c r="A496" s="16">
        <f t="shared" si="7"/>
        <v>493</v>
      </c>
      <c r="B496" s="34" t="s">
        <v>1580</v>
      </c>
      <c r="C496" s="35" t="s">
        <v>1579</v>
      </c>
      <c r="D496" s="35" t="s">
        <v>1705</v>
      </c>
      <c r="E496" s="35" t="s">
        <v>345</v>
      </c>
      <c r="F496" s="35" t="s">
        <v>346</v>
      </c>
      <c r="G496" s="57">
        <v>44358</v>
      </c>
      <c r="H496" s="66" t="s">
        <v>2606</v>
      </c>
      <c r="I496" s="9" t="s">
        <v>2500</v>
      </c>
    </row>
    <row r="497" spans="1:9" ht="30.9" customHeight="1">
      <c r="A497" s="16">
        <f t="shared" si="7"/>
        <v>494</v>
      </c>
      <c r="B497" s="34" t="s">
        <v>1581</v>
      </c>
      <c r="C497" s="35" t="s">
        <v>1582</v>
      </c>
      <c r="D497" s="35" t="s">
        <v>1704</v>
      </c>
      <c r="E497" s="35" t="s">
        <v>345</v>
      </c>
      <c r="F497" s="35" t="s">
        <v>346</v>
      </c>
      <c r="G497" s="57">
        <v>44358</v>
      </c>
      <c r="H497" s="66" t="s">
        <v>2605</v>
      </c>
      <c r="I497" s="9" t="s">
        <v>2501</v>
      </c>
    </row>
    <row r="498" spans="1:9" ht="30.9" customHeight="1">
      <c r="A498" s="16">
        <f t="shared" si="7"/>
        <v>495</v>
      </c>
      <c r="B498" s="34" t="s">
        <v>1583</v>
      </c>
      <c r="C498" s="35" t="s">
        <v>1584</v>
      </c>
      <c r="D498" s="51" t="s">
        <v>2736</v>
      </c>
      <c r="E498" s="35" t="s">
        <v>345</v>
      </c>
      <c r="F498" s="35" t="s">
        <v>520</v>
      </c>
      <c r="G498" s="57">
        <v>44358</v>
      </c>
      <c r="H498" s="66" t="s">
        <v>2605</v>
      </c>
      <c r="I498" s="9" t="s">
        <v>2502</v>
      </c>
    </row>
    <row r="499" spans="1:9" ht="30.9" customHeight="1">
      <c r="A499" s="16">
        <f t="shared" si="7"/>
        <v>496</v>
      </c>
      <c r="B499" s="34" t="s">
        <v>1585</v>
      </c>
      <c r="C499" s="35" t="s">
        <v>1586</v>
      </c>
      <c r="D499" s="35" t="s">
        <v>1587</v>
      </c>
      <c r="E499" s="35" t="s">
        <v>1672</v>
      </c>
      <c r="F499" s="35" t="s">
        <v>1270</v>
      </c>
      <c r="G499" s="57">
        <v>44572</v>
      </c>
      <c r="H499" s="66" t="s">
        <v>2638</v>
      </c>
      <c r="I499" s="9" t="s">
        <v>2503</v>
      </c>
    </row>
    <row r="500" spans="1:9" ht="30.9" customHeight="1">
      <c r="A500" s="16">
        <f t="shared" si="7"/>
        <v>497</v>
      </c>
      <c r="B500" s="34" t="s">
        <v>1588</v>
      </c>
      <c r="C500" s="35" t="s">
        <v>903</v>
      </c>
      <c r="D500" s="51" t="s">
        <v>2755</v>
      </c>
      <c r="E500" s="35" t="s">
        <v>345</v>
      </c>
      <c r="F500" s="35" t="s">
        <v>1589</v>
      </c>
      <c r="G500" s="57">
        <v>44572</v>
      </c>
      <c r="H500" s="66" t="s">
        <v>2613</v>
      </c>
      <c r="I500" s="9" t="s">
        <v>2504</v>
      </c>
    </row>
    <row r="501" spans="1:9" ht="30.9" customHeight="1">
      <c r="A501" s="16">
        <f t="shared" si="7"/>
        <v>498</v>
      </c>
      <c r="B501" s="34" t="s">
        <v>1590</v>
      </c>
      <c r="C501" s="35" t="s">
        <v>1591</v>
      </c>
      <c r="D501" s="35" t="s">
        <v>1592</v>
      </c>
      <c r="E501" s="35" t="s">
        <v>852</v>
      </c>
      <c r="F501" s="35" t="s">
        <v>341</v>
      </c>
      <c r="G501" s="57">
        <v>44572</v>
      </c>
      <c r="H501" s="66" t="s">
        <v>2639</v>
      </c>
      <c r="I501" s="9" t="s">
        <v>2505</v>
      </c>
    </row>
    <row r="502" spans="1:9" ht="30.9" customHeight="1">
      <c r="A502" s="16">
        <f t="shared" si="7"/>
        <v>499</v>
      </c>
      <c r="B502" s="34" t="s">
        <v>1593</v>
      </c>
      <c r="C502" s="35" t="s">
        <v>14</v>
      </c>
      <c r="D502" s="35" t="s">
        <v>909</v>
      </c>
      <c r="E502" s="25" t="s">
        <v>1045</v>
      </c>
      <c r="F502" s="35" t="s">
        <v>341</v>
      </c>
      <c r="G502" s="57">
        <v>44572</v>
      </c>
      <c r="H502" s="66" t="s">
        <v>2612</v>
      </c>
      <c r="I502" s="9" t="s">
        <v>2506</v>
      </c>
    </row>
    <row r="503" spans="1:9" ht="30.9" customHeight="1">
      <c r="A503" s="16">
        <f t="shared" si="7"/>
        <v>500</v>
      </c>
      <c r="B503" s="34" t="s">
        <v>1594</v>
      </c>
      <c r="C503" s="35" t="s">
        <v>1595</v>
      </c>
      <c r="D503" s="51" t="s">
        <v>2713</v>
      </c>
      <c r="E503" s="35" t="s">
        <v>1596</v>
      </c>
      <c r="F503" s="35" t="s">
        <v>341</v>
      </c>
      <c r="G503" s="57">
        <v>44572</v>
      </c>
      <c r="H503" s="66" t="s">
        <v>2607</v>
      </c>
      <c r="I503" s="9" t="s">
        <v>2507</v>
      </c>
    </row>
    <row r="504" spans="1:9" ht="30.9" customHeight="1">
      <c r="A504" s="16">
        <f t="shared" si="7"/>
        <v>501</v>
      </c>
      <c r="B504" s="34" t="s">
        <v>1597</v>
      </c>
      <c r="C504" s="35" t="s">
        <v>1598</v>
      </c>
      <c r="D504" s="35" t="s">
        <v>1599</v>
      </c>
      <c r="E504" s="35" t="s">
        <v>926</v>
      </c>
      <c r="F504" s="35" t="s">
        <v>341</v>
      </c>
      <c r="G504" s="57">
        <v>44572</v>
      </c>
      <c r="H504" s="66" t="s">
        <v>2542</v>
      </c>
      <c r="I504" s="9" t="s">
        <v>2508</v>
      </c>
    </row>
    <row r="505" spans="1:9" ht="30.9" customHeight="1">
      <c r="A505" s="16">
        <f t="shared" si="7"/>
        <v>502</v>
      </c>
      <c r="B505" s="34" t="s">
        <v>1600</v>
      </c>
      <c r="C505" s="35" t="s">
        <v>1601</v>
      </c>
      <c r="D505" s="35" t="s">
        <v>1602</v>
      </c>
      <c r="E505" s="35" t="s">
        <v>1603</v>
      </c>
      <c r="F505" s="35" t="s">
        <v>1604</v>
      </c>
      <c r="G505" s="57">
        <v>44572</v>
      </c>
      <c r="H505" s="66" t="s">
        <v>2613</v>
      </c>
      <c r="I505" s="9" t="s">
        <v>2509</v>
      </c>
    </row>
    <row r="506" spans="1:9" ht="30.9" customHeight="1">
      <c r="A506" s="16">
        <f t="shared" si="7"/>
        <v>503</v>
      </c>
      <c r="B506" s="34" t="s">
        <v>1605</v>
      </c>
      <c r="C506" s="35" t="s">
        <v>1606</v>
      </c>
      <c r="D506" s="35" t="s">
        <v>1607</v>
      </c>
      <c r="E506" s="35" t="s">
        <v>1603</v>
      </c>
      <c r="F506" s="35" t="s">
        <v>1604</v>
      </c>
      <c r="G506" s="57">
        <v>44572</v>
      </c>
      <c r="H506" s="66" t="s">
        <v>2618</v>
      </c>
      <c r="I506" s="9" t="s">
        <v>2510</v>
      </c>
    </row>
    <row r="507" spans="1:9" ht="30.9" customHeight="1">
      <c r="A507" s="16">
        <f t="shared" si="7"/>
        <v>504</v>
      </c>
      <c r="B507" s="34" t="s">
        <v>1608</v>
      </c>
      <c r="C507" s="35" t="s">
        <v>1609</v>
      </c>
      <c r="D507" s="35" t="s">
        <v>1716</v>
      </c>
      <c r="E507" s="35" t="s">
        <v>926</v>
      </c>
      <c r="F507" s="35" t="s">
        <v>1610</v>
      </c>
      <c r="G507" s="57">
        <v>44572</v>
      </c>
      <c r="H507" s="66" t="s">
        <v>2560</v>
      </c>
      <c r="I507" s="9" t="s">
        <v>2511</v>
      </c>
    </row>
    <row r="508" spans="1:9" ht="30.9" customHeight="1">
      <c r="A508" s="16">
        <f t="shared" si="7"/>
        <v>505</v>
      </c>
      <c r="B508" s="34" t="s">
        <v>1611</v>
      </c>
      <c r="C508" s="35" t="s">
        <v>1612</v>
      </c>
      <c r="D508" s="51" t="s">
        <v>2710</v>
      </c>
      <c r="E508" s="35" t="s">
        <v>852</v>
      </c>
      <c r="F508" s="35" t="s">
        <v>520</v>
      </c>
      <c r="G508" s="57">
        <v>44572</v>
      </c>
      <c r="H508" s="66" t="s">
        <v>2640</v>
      </c>
      <c r="I508" s="9" t="s">
        <v>2512</v>
      </c>
    </row>
    <row r="509" spans="1:9" ht="30.9" customHeight="1">
      <c r="A509" s="16">
        <f t="shared" si="7"/>
        <v>506</v>
      </c>
      <c r="B509" s="34" t="s">
        <v>1613</v>
      </c>
      <c r="C509" s="35" t="s">
        <v>1614</v>
      </c>
      <c r="D509" s="35" t="s">
        <v>1615</v>
      </c>
      <c r="E509" s="10" t="s">
        <v>904</v>
      </c>
      <c r="F509" s="35" t="s">
        <v>341</v>
      </c>
      <c r="G509" s="57">
        <v>44572</v>
      </c>
      <c r="H509" s="66" t="s">
        <v>2546</v>
      </c>
      <c r="I509" s="9" t="s">
        <v>2513</v>
      </c>
    </row>
    <row r="510" spans="1:9" ht="30.9" customHeight="1">
      <c r="A510" s="16">
        <f t="shared" si="7"/>
        <v>507</v>
      </c>
      <c r="B510" s="34" t="s">
        <v>1616</v>
      </c>
      <c r="C510" s="35" t="s">
        <v>1617</v>
      </c>
      <c r="D510" s="35" t="s">
        <v>1819</v>
      </c>
      <c r="E510" s="35" t="s">
        <v>1618</v>
      </c>
      <c r="F510" s="35" t="s">
        <v>543</v>
      </c>
      <c r="G510" s="57">
        <v>44572</v>
      </c>
      <c r="H510" s="66" t="s">
        <v>2613</v>
      </c>
      <c r="I510" s="9" t="s">
        <v>2514</v>
      </c>
    </row>
    <row r="511" spans="1:9" ht="30.9" customHeight="1">
      <c r="A511" s="16">
        <f t="shared" si="7"/>
        <v>508</v>
      </c>
      <c r="B511" s="34" t="s">
        <v>1619</v>
      </c>
      <c r="C511" s="35" t="s">
        <v>1620</v>
      </c>
      <c r="D511" s="35" t="s">
        <v>1820</v>
      </c>
      <c r="E511" s="35" t="s">
        <v>1621</v>
      </c>
      <c r="F511" s="35" t="s">
        <v>1622</v>
      </c>
      <c r="G511" s="57">
        <v>44572</v>
      </c>
      <c r="H511" s="66" t="s">
        <v>2607</v>
      </c>
      <c r="I511" s="9" t="s">
        <v>2515</v>
      </c>
    </row>
    <row r="512" spans="1:9" ht="30.9" customHeight="1">
      <c r="A512" s="16">
        <f t="shared" si="7"/>
        <v>509</v>
      </c>
      <c r="B512" s="34" t="s">
        <v>1623</v>
      </c>
      <c r="C512" s="35" t="s">
        <v>1624</v>
      </c>
      <c r="D512" s="51" t="s">
        <v>2787</v>
      </c>
      <c r="E512" s="35" t="s">
        <v>1618</v>
      </c>
      <c r="F512" s="35" t="s">
        <v>1625</v>
      </c>
      <c r="G512" s="57">
        <v>44572</v>
      </c>
      <c r="H512" s="66" t="s">
        <v>2618</v>
      </c>
      <c r="I512" s="9" t="s">
        <v>2516</v>
      </c>
    </row>
    <row r="513" spans="1:9" ht="30.9" customHeight="1">
      <c r="A513" s="16">
        <f t="shared" si="7"/>
        <v>510</v>
      </c>
      <c r="B513" s="34" t="s">
        <v>1626</v>
      </c>
      <c r="C513" s="35" t="s">
        <v>1627</v>
      </c>
      <c r="D513" s="35" t="s">
        <v>1717</v>
      </c>
      <c r="E513" s="35" t="s">
        <v>345</v>
      </c>
      <c r="F513" s="35" t="s">
        <v>341</v>
      </c>
      <c r="G513" s="57">
        <v>44572</v>
      </c>
      <c r="H513" s="66" t="s">
        <v>2614</v>
      </c>
      <c r="I513" s="9" t="s">
        <v>2517</v>
      </c>
    </row>
    <row r="514" spans="1:9" ht="30.9" customHeight="1">
      <c r="A514" s="16">
        <f t="shared" si="7"/>
        <v>511</v>
      </c>
      <c r="B514" s="34" t="s">
        <v>1628</v>
      </c>
      <c r="C514" s="35" t="s">
        <v>1629</v>
      </c>
      <c r="D514" s="35" t="s">
        <v>1698</v>
      </c>
      <c r="E514" s="25" t="s">
        <v>415</v>
      </c>
      <c r="F514" s="35" t="s">
        <v>341</v>
      </c>
      <c r="G514" s="57">
        <v>44572</v>
      </c>
      <c r="H514" s="66" t="s">
        <v>2567</v>
      </c>
      <c r="I514" s="9" t="s">
        <v>2518</v>
      </c>
    </row>
    <row r="515" spans="1:9" ht="30.9" customHeight="1">
      <c r="A515" s="16">
        <f t="shared" si="7"/>
        <v>512</v>
      </c>
      <c r="B515" s="34" t="s">
        <v>1630</v>
      </c>
      <c r="C515" s="35" t="s">
        <v>1631</v>
      </c>
      <c r="D515" s="35" t="s">
        <v>1632</v>
      </c>
      <c r="E515" s="35" t="s">
        <v>345</v>
      </c>
      <c r="F515" s="35" t="s">
        <v>1633</v>
      </c>
      <c r="G515" s="57">
        <v>44572</v>
      </c>
      <c r="H515" s="66" t="s">
        <v>2607</v>
      </c>
      <c r="I515" s="9" t="s">
        <v>2519</v>
      </c>
    </row>
    <row r="516" spans="1:9" ht="30.9" customHeight="1">
      <c r="A516" s="16">
        <f t="shared" si="7"/>
        <v>513</v>
      </c>
      <c r="B516" s="34" t="s">
        <v>1634</v>
      </c>
      <c r="C516" s="35" t="s">
        <v>1635</v>
      </c>
      <c r="D516" s="35" t="s">
        <v>1636</v>
      </c>
      <c r="E516" s="35" t="s">
        <v>345</v>
      </c>
      <c r="F516" s="35" t="s">
        <v>1637</v>
      </c>
      <c r="G516" s="57">
        <v>44572</v>
      </c>
      <c r="H516" s="66" t="s">
        <v>2606</v>
      </c>
      <c r="I516" s="9" t="s">
        <v>2520</v>
      </c>
    </row>
    <row r="517" spans="1:9" ht="30.9" customHeight="1">
      <c r="A517" s="16">
        <f t="shared" ref="A517:A580" si="8">IF(AND(NOT(ISERR(FIND($K$4,D517))),NOT(ISERR(FIND($K$5,D517))),NOT(ISERR(FIND($K$6,D517))),NOT(ISERR(FIND($K$7,D517))) ),A516+1,A516)</f>
        <v>514</v>
      </c>
      <c r="B517" s="34" t="s">
        <v>1638</v>
      </c>
      <c r="C517" s="35" t="s">
        <v>1639</v>
      </c>
      <c r="D517" s="35" t="s">
        <v>1699</v>
      </c>
      <c r="E517" s="35" t="s">
        <v>345</v>
      </c>
      <c r="F517" s="35" t="s">
        <v>1640</v>
      </c>
      <c r="G517" s="57">
        <v>44572</v>
      </c>
      <c r="H517" s="66" t="s">
        <v>2605</v>
      </c>
      <c r="I517" s="9" t="s">
        <v>2521</v>
      </c>
    </row>
    <row r="518" spans="1:9" ht="30.9" customHeight="1">
      <c r="A518" s="16">
        <f t="shared" si="8"/>
        <v>515</v>
      </c>
      <c r="B518" s="34" t="s">
        <v>1641</v>
      </c>
      <c r="C518" s="35" t="s">
        <v>1642</v>
      </c>
      <c r="D518" s="35" t="s">
        <v>1702</v>
      </c>
      <c r="E518" s="35" t="s">
        <v>926</v>
      </c>
      <c r="F518" s="35" t="s">
        <v>455</v>
      </c>
      <c r="G518" s="57">
        <v>44572</v>
      </c>
      <c r="H518" s="66" t="s">
        <v>2547</v>
      </c>
      <c r="I518" s="9" t="s">
        <v>2522</v>
      </c>
    </row>
    <row r="519" spans="1:9" ht="30.9" customHeight="1">
      <c r="A519" s="16">
        <f t="shared" si="8"/>
        <v>516</v>
      </c>
      <c r="B519" s="34" t="s">
        <v>1643</v>
      </c>
      <c r="C519" s="35" t="s">
        <v>1644</v>
      </c>
      <c r="D519" s="35" t="s">
        <v>1718</v>
      </c>
      <c r="E519" s="35" t="s">
        <v>926</v>
      </c>
      <c r="F519" s="35" t="s">
        <v>455</v>
      </c>
      <c r="G519" s="57">
        <v>44572</v>
      </c>
      <c r="H519" s="66" t="s">
        <v>2547</v>
      </c>
      <c r="I519" s="9" t="s">
        <v>2523</v>
      </c>
    </row>
    <row r="520" spans="1:9" ht="30.9" customHeight="1">
      <c r="A520" s="16">
        <f t="shared" si="8"/>
        <v>517</v>
      </c>
      <c r="B520" s="34" t="s">
        <v>1645</v>
      </c>
      <c r="C520" s="35" t="s">
        <v>1646</v>
      </c>
      <c r="D520" s="35" t="s">
        <v>1647</v>
      </c>
      <c r="E520" s="35" t="s">
        <v>926</v>
      </c>
      <c r="F520" s="35" t="s">
        <v>455</v>
      </c>
      <c r="G520" s="57">
        <v>44572</v>
      </c>
      <c r="H520" s="66" t="s">
        <v>2548</v>
      </c>
      <c r="I520" s="9" t="s">
        <v>2524</v>
      </c>
    </row>
    <row r="521" spans="1:9" ht="30.9" customHeight="1">
      <c r="A521" s="16">
        <f t="shared" si="8"/>
        <v>518</v>
      </c>
      <c r="B521" s="34" t="s">
        <v>1648</v>
      </c>
      <c r="C521" s="35" t="s">
        <v>1649</v>
      </c>
      <c r="D521" s="35" t="s">
        <v>1650</v>
      </c>
      <c r="E521" s="35" t="s">
        <v>926</v>
      </c>
      <c r="F521" s="35" t="s">
        <v>455</v>
      </c>
      <c r="G521" s="57">
        <v>44572</v>
      </c>
      <c r="H521" s="66" t="s">
        <v>2604</v>
      </c>
      <c r="I521" s="9" t="s">
        <v>2525</v>
      </c>
    </row>
    <row r="522" spans="1:9" ht="30.9" customHeight="1">
      <c r="A522" s="16">
        <f t="shared" si="8"/>
        <v>519</v>
      </c>
      <c r="B522" s="34" t="s">
        <v>1651</v>
      </c>
      <c r="C522" s="35" t="s">
        <v>1652</v>
      </c>
      <c r="D522" s="35" t="s">
        <v>1653</v>
      </c>
      <c r="E522" s="35" t="s">
        <v>926</v>
      </c>
      <c r="F522" s="35" t="s">
        <v>455</v>
      </c>
      <c r="G522" s="57">
        <v>44572</v>
      </c>
      <c r="H522" s="66" t="s">
        <v>2604</v>
      </c>
      <c r="I522" s="9" t="s">
        <v>2526</v>
      </c>
    </row>
    <row r="523" spans="1:9" ht="30.9" customHeight="1">
      <c r="A523" s="16">
        <f t="shared" si="8"/>
        <v>520</v>
      </c>
      <c r="B523" s="34" t="s">
        <v>1654</v>
      </c>
      <c r="C523" s="35" t="s">
        <v>1655</v>
      </c>
      <c r="D523" s="35" t="s">
        <v>1703</v>
      </c>
      <c r="E523" s="35" t="s">
        <v>926</v>
      </c>
      <c r="F523" s="35" t="s">
        <v>444</v>
      </c>
      <c r="G523" s="57">
        <v>44572</v>
      </c>
      <c r="H523" s="66" t="s">
        <v>2611</v>
      </c>
      <c r="I523" s="9" t="s">
        <v>2527</v>
      </c>
    </row>
    <row r="524" spans="1:9" ht="30.9" customHeight="1">
      <c r="A524" s="16">
        <f t="shared" si="8"/>
        <v>521</v>
      </c>
      <c r="B524" s="34" t="s">
        <v>1656</v>
      </c>
      <c r="C524" s="35" t="s">
        <v>1657</v>
      </c>
      <c r="D524" s="35" t="s">
        <v>1658</v>
      </c>
      <c r="E524" s="35" t="s">
        <v>542</v>
      </c>
      <c r="F524" s="35" t="s">
        <v>370</v>
      </c>
      <c r="G524" s="57">
        <v>44572</v>
      </c>
      <c r="H524" s="66" t="s">
        <v>2605</v>
      </c>
      <c r="I524" s="9" t="s">
        <v>2528</v>
      </c>
    </row>
    <row r="525" spans="1:9" ht="30.9" customHeight="1">
      <c r="A525" s="16">
        <f t="shared" si="8"/>
        <v>522</v>
      </c>
      <c r="B525" s="34" t="s">
        <v>1659</v>
      </c>
      <c r="C525" s="35" t="s">
        <v>1660</v>
      </c>
      <c r="D525" s="51" t="s">
        <v>2673</v>
      </c>
      <c r="E525" s="35" t="s">
        <v>542</v>
      </c>
      <c r="F525" s="35" t="s">
        <v>370</v>
      </c>
      <c r="G525" s="57">
        <v>44572</v>
      </c>
      <c r="H525" s="66" t="s">
        <v>2560</v>
      </c>
      <c r="I525" s="9" t="s">
        <v>2529</v>
      </c>
    </row>
    <row r="526" spans="1:9" ht="30.9" customHeight="1">
      <c r="A526" s="16">
        <f t="shared" si="8"/>
        <v>523</v>
      </c>
      <c r="B526" s="34" t="s">
        <v>1661</v>
      </c>
      <c r="C526" s="69" t="s">
        <v>1662</v>
      </c>
      <c r="D526" s="35" t="s">
        <v>1821</v>
      </c>
      <c r="E526" s="35" t="s">
        <v>1039</v>
      </c>
      <c r="F526" s="35" t="s">
        <v>346</v>
      </c>
      <c r="G526" s="57">
        <v>44572</v>
      </c>
      <c r="H526" s="66" t="s">
        <v>2593</v>
      </c>
      <c r="I526" s="9" t="s">
        <v>2530</v>
      </c>
    </row>
    <row r="527" spans="1:9" ht="30.9" customHeight="1">
      <c r="A527" s="16">
        <f t="shared" si="8"/>
        <v>524</v>
      </c>
      <c r="B527" s="34" t="s">
        <v>1663</v>
      </c>
      <c r="C527" s="35" t="s">
        <v>1664</v>
      </c>
      <c r="D527" s="51" t="s">
        <v>2788</v>
      </c>
      <c r="E527" s="35" t="s">
        <v>345</v>
      </c>
      <c r="F527" s="35" t="s">
        <v>349</v>
      </c>
      <c r="G527" s="57">
        <v>44572</v>
      </c>
      <c r="H527" s="66" t="s">
        <v>2606</v>
      </c>
      <c r="I527" s="9" t="s">
        <v>2531</v>
      </c>
    </row>
    <row r="528" spans="1:9" ht="30.9" customHeight="1">
      <c r="A528" s="16">
        <f t="shared" si="8"/>
        <v>525</v>
      </c>
      <c r="B528" s="34" t="s">
        <v>1665</v>
      </c>
      <c r="C528" s="35" t="s">
        <v>1666</v>
      </c>
      <c r="D528" s="51" t="s">
        <v>2789</v>
      </c>
      <c r="E528" s="35" t="s">
        <v>345</v>
      </c>
      <c r="F528" s="35" t="s">
        <v>349</v>
      </c>
      <c r="G528" s="57">
        <v>44572</v>
      </c>
      <c r="H528" s="66" t="s">
        <v>2583</v>
      </c>
      <c r="I528" s="9" t="s">
        <v>2532</v>
      </c>
    </row>
    <row r="529" spans="1:9" ht="30.9" customHeight="1">
      <c r="A529" s="16">
        <f t="shared" si="8"/>
        <v>526</v>
      </c>
      <c r="B529" s="50" t="s">
        <v>2533</v>
      </c>
      <c r="C529" s="51" t="s">
        <v>2538</v>
      </c>
      <c r="D529" s="51" t="s">
        <v>2790</v>
      </c>
      <c r="E529" s="35" t="s">
        <v>345</v>
      </c>
      <c r="F529" s="52" t="s">
        <v>349</v>
      </c>
      <c r="G529" s="57">
        <v>44713</v>
      </c>
      <c r="H529" s="67" t="s">
        <v>2641</v>
      </c>
      <c r="I529" s="9" t="s">
        <v>2535</v>
      </c>
    </row>
    <row r="530" spans="1:9" ht="30.9" customHeight="1">
      <c r="A530" s="16">
        <f t="shared" si="8"/>
        <v>527</v>
      </c>
      <c r="B530" s="50" t="s">
        <v>2534</v>
      </c>
      <c r="C530" s="51" t="s">
        <v>2539</v>
      </c>
      <c r="D530" s="51" t="s">
        <v>2791</v>
      </c>
      <c r="E530" s="35" t="s">
        <v>345</v>
      </c>
      <c r="F530" s="52" t="s">
        <v>349</v>
      </c>
      <c r="G530" s="57">
        <v>44713</v>
      </c>
      <c r="H530" s="67" t="s">
        <v>2642</v>
      </c>
      <c r="I530" s="9" t="s">
        <v>2536</v>
      </c>
    </row>
    <row r="531" spans="1:9" ht="30.9" customHeight="1">
      <c r="A531" s="16">
        <f t="shared" si="8"/>
        <v>528</v>
      </c>
      <c r="B531" s="9" t="s">
        <v>1824</v>
      </c>
      <c r="C531" s="10" t="s">
        <v>1847</v>
      </c>
      <c r="D531" s="10" t="s">
        <v>1870</v>
      </c>
      <c r="E531" s="25" t="s">
        <v>935</v>
      </c>
      <c r="F531" s="43" t="s">
        <v>341</v>
      </c>
      <c r="G531" s="58">
        <v>44901</v>
      </c>
      <c r="H531" s="60" t="s">
        <v>2643</v>
      </c>
      <c r="I531" s="9" t="s">
        <v>1879</v>
      </c>
    </row>
    <row r="532" spans="1:9" ht="30.9" customHeight="1">
      <c r="A532" s="16">
        <f t="shared" si="8"/>
        <v>529</v>
      </c>
      <c r="B532" s="9" t="s">
        <v>1825</v>
      </c>
      <c r="C532" s="10" t="s">
        <v>1848</v>
      </c>
      <c r="D532" s="10" t="s">
        <v>1871</v>
      </c>
      <c r="E532" s="25" t="s">
        <v>935</v>
      </c>
      <c r="F532" s="43" t="s">
        <v>341</v>
      </c>
      <c r="G532" s="58">
        <v>44901</v>
      </c>
      <c r="H532" s="60" t="s">
        <v>2644</v>
      </c>
      <c r="I532" s="9" t="s">
        <v>1880</v>
      </c>
    </row>
    <row r="533" spans="1:9" ht="30.9" customHeight="1">
      <c r="A533" s="16">
        <f t="shared" si="8"/>
        <v>530</v>
      </c>
      <c r="B533" s="9" t="s">
        <v>1826</v>
      </c>
      <c r="C533" s="10" t="s">
        <v>1849</v>
      </c>
      <c r="D533" s="10" t="s">
        <v>1872</v>
      </c>
      <c r="E533" s="25" t="s">
        <v>935</v>
      </c>
      <c r="F533" s="44" t="s">
        <v>444</v>
      </c>
      <c r="G533" s="58">
        <v>44901</v>
      </c>
      <c r="H533" s="60" t="s">
        <v>2645</v>
      </c>
      <c r="I533" s="9" t="s">
        <v>1881</v>
      </c>
    </row>
    <row r="534" spans="1:9" ht="30.9" customHeight="1">
      <c r="A534" s="16">
        <f t="shared" si="8"/>
        <v>531</v>
      </c>
      <c r="B534" s="9" t="s">
        <v>1827</v>
      </c>
      <c r="C534" s="10" t="s">
        <v>1850</v>
      </c>
      <c r="D534" s="10" t="s">
        <v>1873</v>
      </c>
      <c r="E534" s="25" t="s">
        <v>935</v>
      </c>
      <c r="F534" s="43" t="s">
        <v>341</v>
      </c>
      <c r="G534" s="58">
        <v>44901</v>
      </c>
      <c r="H534" s="60" t="s">
        <v>2646</v>
      </c>
      <c r="I534" s="9" t="s">
        <v>1882</v>
      </c>
    </row>
    <row r="535" spans="1:9" ht="30.9" customHeight="1">
      <c r="A535" s="16">
        <f t="shared" si="8"/>
        <v>532</v>
      </c>
      <c r="B535" s="9" t="s">
        <v>1828</v>
      </c>
      <c r="C535" s="10" t="s">
        <v>1851</v>
      </c>
      <c r="D535" s="10" t="s">
        <v>1874</v>
      </c>
      <c r="E535" s="25" t="s">
        <v>935</v>
      </c>
      <c r="F535" s="43" t="s">
        <v>341</v>
      </c>
      <c r="G535" s="58">
        <v>44901</v>
      </c>
      <c r="H535" s="60" t="s">
        <v>2647</v>
      </c>
      <c r="I535" s="9" t="s">
        <v>1883</v>
      </c>
    </row>
    <row r="536" spans="1:9" ht="30.9" customHeight="1">
      <c r="A536" s="16">
        <f t="shared" si="8"/>
        <v>533</v>
      </c>
      <c r="B536" s="9" t="s">
        <v>1829</v>
      </c>
      <c r="C536" s="10" t="s">
        <v>1852</v>
      </c>
      <c r="D536" s="10" t="s">
        <v>1914</v>
      </c>
      <c r="E536" s="25" t="s">
        <v>935</v>
      </c>
      <c r="F536" s="43" t="s">
        <v>341</v>
      </c>
      <c r="G536" s="58">
        <v>44901</v>
      </c>
      <c r="H536" s="60" t="s">
        <v>2648</v>
      </c>
      <c r="I536" s="9" t="s">
        <v>1884</v>
      </c>
    </row>
    <row r="537" spans="1:9" ht="30.9" customHeight="1">
      <c r="A537" s="16">
        <f t="shared" si="8"/>
        <v>534</v>
      </c>
      <c r="B537" s="9" t="s">
        <v>1830</v>
      </c>
      <c r="C537" s="10" t="s">
        <v>1853</v>
      </c>
      <c r="D537" s="10" t="s">
        <v>1913</v>
      </c>
      <c r="E537" s="25" t="s">
        <v>935</v>
      </c>
      <c r="F537" s="43" t="s">
        <v>341</v>
      </c>
      <c r="G537" s="58">
        <v>44901</v>
      </c>
      <c r="H537" s="60" t="s">
        <v>2648</v>
      </c>
      <c r="I537" s="9" t="s">
        <v>1885</v>
      </c>
    </row>
    <row r="538" spans="1:9" ht="30.9" customHeight="1">
      <c r="A538" s="16">
        <f t="shared" si="8"/>
        <v>535</v>
      </c>
      <c r="B538" s="9" t="s">
        <v>1831</v>
      </c>
      <c r="C538" s="10" t="s">
        <v>1854</v>
      </c>
      <c r="D538" s="10" t="s">
        <v>1912</v>
      </c>
      <c r="E538" s="25" t="s">
        <v>935</v>
      </c>
      <c r="F538" s="43" t="s">
        <v>341</v>
      </c>
      <c r="G538" s="58">
        <v>44901</v>
      </c>
      <c r="H538" s="60" t="s">
        <v>2648</v>
      </c>
      <c r="I538" s="9" t="s">
        <v>1886</v>
      </c>
    </row>
    <row r="539" spans="1:9" ht="30.9" customHeight="1">
      <c r="A539" s="16">
        <f t="shared" si="8"/>
        <v>536</v>
      </c>
      <c r="B539" s="9" t="s">
        <v>1832</v>
      </c>
      <c r="C539" s="10" t="s">
        <v>1855</v>
      </c>
      <c r="D539" s="10" t="s">
        <v>1981</v>
      </c>
      <c r="E539" s="25" t="s">
        <v>935</v>
      </c>
      <c r="F539" s="43" t="s">
        <v>341</v>
      </c>
      <c r="G539" s="58">
        <v>44901</v>
      </c>
      <c r="H539" s="60" t="s">
        <v>2648</v>
      </c>
      <c r="I539" s="9" t="s">
        <v>1887</v>
      </c>
    </row>
    <row r="540" spans="1:9" ht="30.9" customHeight="1">
      <c r="A540" s="16">
        <f t="shared" si="8"/>
        <v>537</v>
      </c>
      <c r="B540" s="9" t="s">
        <v>1833</v>
      </c>
      <c r="C540" s="10" t="s">
        <v>1856</v>
      </c>
      <c r="D540" s="10" t="s">
        <v>1975</v>
      </c>
      <c r="E540" s="25" t="s">
        <v>935</v>
      </c>
      <c r="F540" s="43" t="s">
        <v>341</v>
      </c>
      <c r="G540" s="58">
        <v>44901</v>
      </c>
      <c r="H540" s="60" t="s">
        <v>2648</v>
      </c>
      <c r="I540" s="9" t="s">
        <v>1888</v>
      </c>
    </row>
    <row r="541" spans="1:9" ht="30.9" customHeight="1">
      <c r="A541" s="16">
        <f t="shared" si="8"/>
        <v>538</v>
      </c>
      <c r="B541" s="9" t="s">
        <v>1834</v>
      </c>
      <c r="C541" s="10" t="s">
        <v>1857</v>
      </c>
      <c r="D541" s="10" t="s">
        <v>1976</v>
      </c>
      <c r="E541" s="25" t="s">
        <v>935</v>
      </c>
      <c r="F541" s="43" t="s">
        <v>341</v>
      </c>
      <c r="G541" s="58">
        <v>44901</v>
      </c>
      <c r="H541" s="60" t="s">
        <v>2648</v>
      </c>
      <c r="I541" s="9" t="s">
        <v>1889</v>
      </c>
    </row>
    <row r="542" spans="1:9" ht="31">
      <c r="A542" s="16">
        <f t="shared" si="8"/>
        <v>539</v>
      </c>
      <c r="B542" s="9" t="s">
        <v>1835</v>
      </c>
      <c r="C542" s="10" t="s">
        <v>1858</v>
      </c>
      <c r="D542" s="10" t="s">
        <v>1911</v>
      </c>
      <c r="E542" s="25" t="s">
        <v>935</v>
      </c>
      <c r="F542" s="43" t="s">
        <v>341</v>
      </c>
      <c r="G542" s="58">
        <v>44901</v>
      </c>
      <c r="H542" s="60" t="s">
        <v>2648</v>
      </c>
      <c r="I542" s="9" t="s">
        <v>1890</v>
      </c>
    </row>
    <row r="543" spans="1:9" ht="31">
      <c r="A543" s="16">
        <f t="shared" si="8"/>
        <v>540</v>
      </c>
      <c r="B543" s="9" t="s">
        <v>1836</v>
      </c>
      <c r="C543" s="10" t="s">
        <v>1859</v>
      </c>
      <c r="D543" s="10" t="s">
        <v>1910</v>
      </c>
      <c r="E543" s="25" t="s">
        <v>935</v>
      </c>
      <c r="F543" s="43" t="s">
        <v>341</v>
      </c>
      <c r="G543" s="58">
        <v>44901</v>
      </c>
      <c r="H543" s="60" t="s">
        <v>2648</v>
      </c>
      <c r="I543" s="9" t="s">
        <v>1891</v>
      </c>
    </row>
    <row r="544" spans="1:9" ht="30.9" customHeight="1">
      <c r="A544" s="16">
        <f t="shared" si="8"/>
        <v>541</v>
      </c>
      <c r="B544" s="9" t="s">
        <v>1837</v>
      </c>
      <c r="C544" s="10" t="s">
        <v>1860</v>
      </c>
      <c r="D544" s="10" t="s">
        <v>1909</v>
      </c>
      <c r="E544" s="25" t="s">
        <v>935</v>
      </c>
      <c r="F544" s="43" t="s">
        <v>341</v>
      </c>
      <c r="G544" s="58">
        <v>44901</v>
      </c>
      <c r="H544" s="60" t="s">
        <v>2648</v>
      </c>
      <c r="I544" s="9" t="s">
        <v>1892</v>
      </c>
    </row>
    <row r="545" spans="1:10" ht="30.9" customHeight="1">
      <c r="A545" s="16">
        <f t="shared" si="8"/>
        <v>542</v>
      </c>
      <c r="B545" s="9" t="s">
        <v>1838</v>
      </c>
      <c r="C545" s="10" t="s">
        <v>1861</v>
      </c>
      <c r="D545" s="10" t="s">
        <v>1908</v>
      </c>
      <c r="E545" s="25" t="s">
        <v>935</v>
      </c>
      <c r="F545" s="43" t="s">
        <v>341</v>
      </c>
      <c r="G545" s="58">
        <v>44901</v>
      </c>
      <c r="H545" s="60" t="s">
        <v>2648</v>
      </c>
      <c r="I545" s="9" t="s">
        <v>1893</v>
      </c>
    </row>
    <row r="546" spans="1:10" ht="30.9" customHeight="1">
      <c r="A546" s="16">
        <f t="shared" si="8"/>
        <v>543</v>
      </c>
      <c r="B546" s="9" t="s">
        <v>1839</v>
      </c>
      <c r="C546" s="10" t="s">
        <v>1862</v>
      </c>
      <c r="D546" s="10" t="s">
        <v>1907</v>
      </c>
      <c r="E546" s="25" t="s">
        <v>935</v>
      </c>
      <c r="F546" s="43" t="s">
        <v>341</v>
      </c>
      <c r="G546" s="58">
        <v>44901</v>
      </c>
      <c r="H546" s="60" t="s">
        <v>2648</v>
      </c>
      <c r="I546" s="9" t="s">
        <v>1894</v>
      </c>
    </row>
    <row r="547" spans="1:10" ht="30.9" customHeight="1">
      <c r="A547" s="16">
        <f t="shared" si="8"/>
        <v>544</v>
      </c>
      <c r="B547" s="9" t="s">
        <v>1840</v>
      </c>
      <c r="C547" s="10" t="s">
        <v>1863</v>
      </c>
      <c r="D547" s="10" t="s">
        <v>1875</v>
      </c>
      <c r="E547" s="25" t="s">
        <v>935</v>
      </c>
      <c r="F547" s="43" t="s">
        <v>1902</v>
      </c>
      <c r="G547" s="58">
        <v>44901</v>
      </c>
      <c r="H547" s="60" t="s">
        <v>2644</v>
      </c>
      <c r="I547" s="9" t="s">
        <v>1895</v>
      </c>
    </row>
    <row r="548" spans="1:10" ht="30.9" customHeight="1">
      <c r="A548" s="16">
        <f t="shared" si="8"/>
        <v>545</v>
      </c>
      <c r="B548" s="9" t="s">
        <v>1841</v>
      </c>
      <c r="C548" s="10" t="s">
        <v>1864</v>
      </c>
      <c r="D548" s="10" t="s">
        <v>1906</v>
      </c>
      <c r="E548" s="25" t="s">
        <v>935</v>
      </c>
      <c r="F548" s="43" t="s">
        <v>455</v>
      </c>
      <c r="G548" s="58">
        <v>44901</v>
      </c>
      <c r="H548" s="60" t="s">
        <v>2646</v>
      </c>
      <c r="I548" s="9" t="s">
        <v>1896</v>
      </c>
    </row>
    <row r="549" spans="1:10" ht="30.9" customHeight="1">
      <c r="A549" s="16">
        <f t="shared" si="8"/>
        <v>546</v>
      </c>
      <c r="B549" s="9" t="s">
        <v>1842</v>
      </c>
      <c r="C549" s="10" t="s">
        <v>1865</v>
      </c>
      <c r="D549" s="10" t="s">
        <v>1905</v>
      </c>
      <c r="E549" s="25" t="s">
        <v>935</v>
      </c>
      <c r="F549" s="20" t="s">
        <v>1903</v>
      </c>
      <c r="G549" s="58">
        <v>44901</v>
      </c>
      <c r="H549" s="60" t="s">
        <v>2646</v>
      </c>
      <c r="I549" s="9" t="s">
        <v>1897</v>
      </c>
    </row>
    <row r="550" spans="1:10" ht="30.9" customHeight="1">
      <c r="A550" s="16">
        <f t="shared" si="8"/>
        <v>547</v>
      </c>
      <c r="B550" s="9" t="s">
        <v>1843</v>
      </c>
      <c r="C550" s="10" t="s">
        <v>1866</v>
      </c>
      <c r="D550" s="10" t="s">
        <v>1876</v>
      </c>
      <c r="E550" s="25" t="s">
        <v>935</v>
      </c>
      <c r="F550" s="44" t="s">
        <v>444</v>
      </c>
      <c r="G550" s="58">
        <v>44901</v>
      </c>
      <c r="H550" s="60" t="s">
        <v>2645</v>
      </c>
      <c r="I550" s="9" t="s">
        <v>1898</v>
      </c>
    </row>
    <row r="551" spans="1:10" ht="30.9" customHeight="1">
      <c r="A551" s="16">
        <f t="shared" si="8"/>
        <v>548</v>
      </c>
      <c r="B551" s="9" t="s">
        <v>1844</v>
      </c>
      <c r="C551" s="10" t="s">
        <v>1867</v>
      </c>
      <c r="D551" s="10" t="s">
        <v>1877</v>
      </c>
      <c r="E551" s="25" t="s">
        <v>935</v>
      </c>
      <c r="F551" s="44" t="s">
        <v>444</v>
      </c>
      <c r="G551" s="58">
        <v>44901</v>
      </c>
      <c r="H551" s="60" t="s">
        <v>2648</v>
      </c>
      <c r="I551" s="9" t="s">
        <v>1899</v>
      </c>
    </row>
    <row r="552" spans="1:10" ht="30.9" customHeight="1">
      <c r="A552" s="16">
        <f t="shared" si="8"/>
        <v>549</v>
      </c>
      <c r="B552" s="9" t="s">
        <v>1845</v>
      </c>
      <c r="C552" s="10" t="s">
        <v>1868</v>
      </c>
      <c r="D552" s="10" t="s">
        <v>1904</v>
      </c>
      <c r="E552" s="25" t="s">
        <v>935</v>
      </c>
      <c r="F552" s="43" t="s">
        <v>455</v>
      </c>
      <c r="G552" s="58">
        <v>44901</v>
      </c>
      <c r="H552" s="60" t="s">
        <v>2649</v>
      </c>
      <c r="I552" s="9" t="s">
        <v>1900</v>
      </c>
      <c r="J552"/>
    </row>
    <row r="553" spans="1:10" ht="30.9" customHeight="1">
      <c r="A553" s="16">
        <f t="shared" si="8"/>
        <v>550</v>
      </c>
      <c r="B553" s="9" t="s">
        <v>1846</v>
      </c>
      <c r="C553" s="10" t="s">
        <v>1869</v>
      </c>
      <c r="D553" s="10" t="s">
        <v>1878</v>
      </c>
      <c r="E553" s="25" t="s">
        <v>935</v>
      </c>
      <c r="F553" s="43" t="s">
        <v>341</v>
      </c>
      <c r="G553" s="58">
        <v>44901</v>
      </c>
      <c r="H553" s="60" t="s">
        <v>2650</v>
      </c>
      <c r="I553" s="9" t="s">
        <v>1901</v>
      </c>
      <c r="J553"/>
    </row>
    <row r="554" spans="1:10" ht="30.9" customHeight="1">
      <c r="A554" s="16">
        <f t="shared" si="8"/>
        <v>551</v>
      </c>
      <c r="B554" s="9" t="s">
        <v>1915</v>
      </c>
      <c r="C554" s="10" t="s">
        <v>1928</v>
      </c>
      <c r="D554" s="9" t="s">
        <v>1946</v>
      </c>
      <c r="E554" s="25" t="s">
        <v>935</v>
      </c>
      <c r="F554" s="9" t="s">
        <v>444</v>
      </c>
      <c r="G554" s="58">
        <v>45000</v>
      </c>
      <c r="H554" s="62" t="s">
        <v>2646</v>
      </c>
      <c r="I554" s="45" t="s">
        <v>1953</v>
      </c>
      <c r="J554"/>
    </row>
    <row r="555" spans="1:10" ht="30.9" customHeight="1">
      <c r="A555" s="16">
        <f t="shared" si="8"/>
        <v>552</v>
      </c>
      <c r="B555" s="9" t="s">
        <v>1916</v>
      </c>
      <c r="C555" s="10" t="s">
        <v>1929</v>
      </c>
      <c r="D555" s="9" t="s">
        <v>1947</v>
      </c>
      <c r="E555" s="25" t="s">
        <v>935</v>
      </c>
      <c r="F555" s="9" t="s">
        <v>1633</v>
      </c>
      <c r="G555" s="58">
        <v>45000</v>
      </c>
      <c r="H555" s="62" t="s">
        <v>2647</v>
      </c>
      <c r="I555" s="45" t="s">
        <v>1954</v>
      </c>
      <c r="J555"/>
    </row>
    <row r="556" spans="1:10" ht="30.9" customHeight="1">
      <c r="A556" s="16">
        <f t="shared" si="8"/>
        <v>553</v>
      </c>
      <c r="B556" s="9" t="s">
        <v>1917</v>
      </c>
      <c r="C556" s="10" t="s">
        <v>1930</v>
      </c>
      <c r="D556" s="9" t="s">
        <v>1948</v>
      </c>
      <c r="E556" s="25" t="s">
        <v>935</v>
      </c>
      <c r="F556" s="9" t="s">
        <v>444</v>
      </c>
      <c r="G556" s="58">
        <v>45000</v>
      </c>
      <c r="H556" s="62" t="s">
        <v>2647</v>
      </c>
      <c r="I556" s="45" t="s">
        <v>1955</v>
      </c>
      <c r="J556"/>
    </row>
    <row r="557" spans="1:10" ht="30.9" customHeight="1">
      <c r="A557" s="16">
        <f t="shared" si="8"/>
        <v>554</v>
      </c>
      <c r="B557" s="9" t="s">
        <v>1918</v>
      </c>
      <c r="C557" s="10" t="s">
        <v>1931</v>
      </c>
      <c r="D557" s="9" t="s">
        <v>1942</v>
      </c>
      <c r="E557" s="25" t="s">
        <v>935</v>
      </c>
      <c r="F557" s="9" t="s">
        <v>444</v>
      </c>
      <c r="G557" s="58">
        <v>45000</v>
      </c>
      <c r="H557" s="62" t="s">
        <v>2651</v>
      </c>
      <c r="I557" s="45" t="s">
        <v>1956</v>
      </c>
      <c r="J557"/>
    </row>
    <row r="558" spans="1:10" ht="30.9" customHeight="1">
      <c r="A558" s="16">
        <f t="shared" si="8"/>
        <v>555</v>
      </c>
      <c r="B558" s="9" t="s">
        <v>1919</v>
      </c>
      <c r="C558" s="10" t="s">
        <v>1932</v>
      </c>
      <c r="D558" s="9" t="s">
        <v>1943</v>
      </c>
      <c r="E558" s="25" t="s">
        <v>935</v>
      </c>
      <c r="F558" s="9" t="s">
        <v>599</v>
      </c>
      <c r="G558" s="58">
        <v>45000</v>
      </c>
      <c r="H558" s="62" t="s">
        <v>2646</v>
      </c>
      <c r="I558" s="45" t="s">
        <v>1957</v>
      </c>
      <c r="J558"/>
    </row>
    <row r="559" spans="1:10" ht="30.9" customHeight="1">
      <c r="A559" s="16">
        <f t="shared" si="8"/>
        <v>556</v>
      </c>
      <c r="B559" s="9" t="s">
        <v>1920</v>
      </c>
      <c r="C559" s="10" t="s">
        <v>1933</v>
      </c>
      <c r="D559" s="9" t="s">
        <v>1949</v>
      </c>
      <c r="E559" s="25" t="s">
        <v>935</v>
      </c>
      <c r="F559" s="9" t="s">
        <v>444</v>
      </c>
      <c r="G559" s="58">
        <v>45000</v>
      </c>
      <c r="H559" s="62" t="s">
        <v>2645</v>
      </c>
      <c r="I559" s="45" t="s">
        <v>1958</v>
      </c>
      <c r="J559"/>
    </row>
    <row r="560" spans="1:10" ht="30.9" customHeight="1">
      <c r="A560" s="16">
        <f t="shared" si="8"/>
        <v>557</v>
      </c>
      <c r="B560" s="9" t="s">
        <v>1921</v>
      </c>
      <c r="C560" s="10" t="s">
        <v>1934</v>
      </c>
      <c r="D560" s="10" t="s">
        <v>1950</v>
      </c>
      <c r="E560" s="25" t="s">
        <v>935</v>
      </c>
      <c r="F560" s="9" t="s">
        <v>444</v>
      </c>
      <c r="G560" s="58">
        <v>45000</v>
      </c>
      <c r="H560" s="62" t="s">
        <v>2652</v>
      </c>
      <c r="I560" s="45" t="s">
        <v>1959</v>
      </c>
      <c r="J560"/>
    </row>
    <row r="561" spans="1:10" ht="30.9" customHeight="1">
      <c r="A561" s="16">
        <f t="shared" si="8"/>
        <v>558</v>
      </c>
      <c r="B561" s="9" t="s">
        <v>1922</v>
      </c>
      <c r="C561" s="10" t="s">
        <v>1935</v>
      </c>
      <c r="D561" s="9" t="s">
        <v>1951</v>
      </c>
      <c r="E561" s="25" t="s">
        <v>935</v>
      </c>
      <c r="F561" s="9" t="s">
        <v>346</v>
      </c>
      <c r="G561" s="58">
        <v>45000</v>
      </c>
      <c r="H561" s="62" t="s">
        <v>2653</v>
      </c>
      <c r="I561" s="45" t="s">
        <v>1960</v>
      </c>
      <c r="J561"/>
    </row>
    <row r="562" spans="1:10" ht="30.9" customHeight="1">
      <c r="A562" s="16">
        <f t="shared" si="8"/>
        <v>559</v>
      </c>
      <c r="B562" s="9" t="s">
        <v>1923</v>
      </c>
      <c r="C562" s="10" t="s">
        <v>1972</v>
      </c>
      <c r="D562" s="10" t="s">
        <v>1952</v>
      </c>
      <c r="E562" s="25" t="s">
        <v>935</v>
      </c>
      <c r="F562" s="9" t="s">
        <v>1940</v>
      </c>
      <c r="G562" s="58">
        <v>45000</v>
      </c>
      <c r="H562" s="62" t="s">
        <v>2646</v>
      </c>
      <c r="I562" s="45" t="s">
        <v>1961</v>
      </c>
      <c r="J562"/>
    </row>
    <row r="563" spans="1:10" ht="30.9" customHeight="1">
      <c r="A563" s="16">
        <f t="shared" si="8"/>
        <v>560</v>
      </c>
      <c r="B563" s="9" t="s">
        <v>1924</v>
      </c>
      <c r="C563" s="10" t="s">
        <v>1936</v>
      </c>
      <c r="D563" s="9" t="s">
        <v>1944</v>
      </c>
      <c r="E563" s="25" t="s">
        <v>935</v>
      </c>
      <c r="F563" s="9" t="s">
        <v>622</v>
      </c>
      <c r="G563" s="58">
        <v>45000</v>
      </c>
      <c r="H563" s="62" t="s">
        <v>2649</v>
      </c>
      <c r="I563" s="45" t="s">
        <v>1962</v>
      </c>
      <c r="J563"/>
    </row>
    <row r="564" spans="1:10" ht="30.9" customHeight="1">
      <c r="A564" s="16">
        <f t="shared" si="8"/>
        <v>561</v>
      </c>
      <c r="B564" s="9" t="s">
        <v>1925</v>
      </c>
      <c r="C564" s="10" t="s">
        <v>1937</v>
      </c>
      <c r="D564" s="9" t="s">
        <v>1973</v>
      </c>
      <c r="E564" s="25" t="s">
        <v>935</v>
      </c>
      <c r="F564" s="9" t="s">
        <v>1941</v>
      </c>
      <c r="G564" s="58">
        <v>45000</v>
      </c>
      <c r="H564" s="62" t="s">
        <v>2648</v>
      </c>
      <c r="I564" s="45" t="s">
        <v>1963</v>
      </c>
      <c r="J564"/>
    </row>
    <row r="565" spans="1:10" ht="30.9" customHeight="1">
      <c r="A565" s="16">
        <f t="shared" si="8"/>
        <v>562</v>
      </c>
      <c r="B565" s="9" t="s">
        <v>1926</v>
      </c>
      <c r="C565" s="10" t="s">
        <v>1938</v>
      </c>
      <c r="D565" s="9" t="s">
        <v>1974</v>
      </c>
      <c r="E565" s="25" t="s">
        <v>935</v>
      </c>
      <c r="F565" s="9" t="s">
        <v>1154</v>
      </c>
      <c r="G565" s="58">
        <v>45000</v>
      </c>
      <c r="H565" s="62" t="s">
        <v>2645</v>
      </c>
      <c r="I565" s="45" t="s">
        <v>1964</v>
      </c>
    </row>
    <row r="566" spans="1:10" ht="30.75" customHeight="1">
      <c r="A566" s="16">
        <f t="shared" si="8"/>
        <v>563</v>
      </c>
      <c r="B566" s="9" t="s">
        <v>1927</v>
      </c>
      <c r="C566" s="10" t="s">
        <v>1939</v>
      </c>
      <c r="D566" s="9" t="s">
        <v>1945</v>
      </c>
      <c r="E566" s="25" t="s">
        <v>935</v>
      </c>
      <c r="F566" s="9" t="s">
        <v>1971</v>
      </c>
      <c r="G566" s="58">
        <v>45000</v>
      </c>
      <c r="H566" s="62" t="s">
        <v>2646</v>
      </c>
      <c r="I566" s="45" t="s">
        <v>1965</v>
      </c>
    </row>
    <row r="567" spans="1:10" ht="30.65" customHeight="1">
      <c r="A567" s="16">
        <f t="shared" si="8"/>
        <v>564</v>
      </c>
      <c r="B567" s="9" t="s">
        <v>1966</v>
      </c>
      <c r="C567" s="9" t="s">
        <v>1969</v>
      </c>
      <c r="D567" s="9" t="s">
        <v>1970</v>
      </c>
      <c r="E567" s="9" t="s">
        <v>1967</v>
      </c>
      <c r="F567" s="43" t="s">
        <v>341</v>
      </c>
      <c r="G567" s="58">
        <v>45000</v>
      </c>
      <c r="H567" s="62" t="s">
        <v>2646</v>
      </c>
      <c r="I567" s="45" t="s">
        <v>1968</v>
      </c>
    </row>
    <row r="568" spans="1:10" ht="30.65" customHeight="1">
      <c r="A568" s="16">
        <f t="shared" si="8"/>
        <v>565</v>
      </c>
      <c r="B568" s="9" t="s">
        <v>1977</v>
      </c>
      <c r="C568" s="9" t="s">
        <v>1978</v>
      </c>
      <c r="D568" s="10" t="s">
        <v>1979</v>
      </c>
      <c r="E568" s="9" t="s">
        <v>345</v>
      </c>
      <c r="F568" s="43" t="s">
        <v>346</v>
      </c>
      <c r="G568" s="58">
        <v>45014</v>
      </c>
      <c r="H568" s="62" t="s">
        <v>2651</v>
      </c>
      <c r="I568" s="45" t="s">
        <v>1980</v>
      </c>
    </row>
    <row r="569" spans="1:10" ht="30.65" customHeight="1">
      <c r="A569" s="16">
        <f t="shared" si="8"/>
        <v>566</v>
      </c>
      <c r="B569" s="9" t="s">
        <v>1982</v>
      </c>
      <c r="C569" s="9" t="s">
        <v>1983</v>
      </c>
      <c r="D569" s="9" t="s">
        <v>2737</v>
      </c>
      <c r="E569" s="9" t="s">
        <v>345</v>
      </c>
      <c r="F569" s="43" t="s">
        <v>622</v>
      </c>
      <c r="G569" s="58">
        <v>45071</v>
      </c>
      <c r="H569" s="62" t="s">
        <v>2647</v>
      </c>
      <c r="I569" s="45" t="s">
        <v>1984</v>
      </c>
    </row>
    <row r="570" spans="1:10" ht="30.65" customHeight="1">
      <c r="A570" s="16">
        <f t="shared" si="8"/>
        <v>567</v>
      </c>
      <c r="B570" s="9" t="s">
        <v>1985</v>
      </c>
      <c r="C570" s="9" t="s">
        <v>1995</v>
      </c>
      <c r="D570" s="9" t="s">
        <v>2000</v>
      </c>
      <c r="E570" s="25" t="s">
        <v>935</v>
      </c>
      <c r="F570" s="43" t="s">
        <v>444</v>
      </c>
      <c r="G570" s="58">
        <v>45103</v>
      </c>
      <c r="H570" s="62" t="s">
        <v>2654</v>
      </c>
      <c r="I570" s="45" t="s">
        <v>1990</v>
      </c>
    </row>
    <row r="571" spans="1:10" ht="30.65" customHeight="1">
      <c r="A571" s="16">
        <f t="shared" si="8"/>
        <v>568</v>
      </c>
      <c r="B571" s="9" t="s">
        <v>1986</v>
      </c>
      <c r="C571" s="9" t="s">
        <v>1996</v>
      </c>
      <c r="D571" s="9" t="s">
        <v>2001</v>
      </c>
      <c r="E571" s="25" t="s">
        <v>935</v>
      </c>
      <c r="F571" s="43" t="s">
        <v>444</v>
      </c>
      <c r="G571" s="58">
        <v>45103</v>
      </c>
      <c r="H571" s="62" t="s">
        <v>2655</v>
      </c>
      <c r="I571" s="45" t="s">
        <v>1991</v>
      </c>
    </row>
    <row r="572" spans="1:10" ht="30.65" customHeight="1">
      <c r="A572" s="16">
        <f t="shared" si="8"/>
        <v>569</v>
      </c>
      <c r="B572" s="9" t="s">
        <v>1987</v>
      </c>
      <c r="C572" s="9" t="s">
        <v>1997</v>
      </c>
      <c r="D572" s="9" t="s">
        <v>2002</v>
      </c>
      <c r="E572" s="25" t="s">
        <v>935</v>
      </c>
      <c r="F572" s="43" t="s">
        <v>444</v>
      </c>
      <c r="G572" s="58">
        <v>45103</v>
      </c>
      <c r="H572" s="62" t="s">
        <v>2655</v>
      </c>
      <c r="I572" s="45" t="s">
        <v>1992</v>
      </c>
    </row>
    <row r="573" spans="1:10" ht="30.9" customHeight="1">
      <c r="A573" s="16">
        <f t="shared" si="8"/>
        <v>570</v>
      </c>
      <c r="B573" s="9" t="s">
        <v>1988</v>
      </c>
      <c r="C573" s="9" t="s">
        <v>1998</v>
      </c>
      <c r="D573" s="9" t="s">
        <v>2003</v>
      </c>
      <c r="E573" s="25" t="s">
        <v>935</v>
      </c>
      <c r="F573" s="43" t="s">
        <v>444</v>
      </c>
      <c r="G573" s="58">
        <v>45103</v>
      </c>
      <c r="H573" s="62" t="s">
        <v>2654</v>
      </c>
      <c r="I573" s="45" t="s">
        <v>1993</v>
      </c>
    </row>
    <row r="574" spans="1:10" ht="30.9" customHeight="1">
      <c r="A574" s="16">
        <f t="shared" si="8"/>
        <v>571</v>
      </c>
      <c r="B574" s="9" t="s">
        <v>1989</v>
      </c>
      <c r="C574" s="9" t="s">
        <v>1999</v>
      </c>
      <c r="D574" s="9" t="s">
        <v>2004</v>
      </c>
      <c r="E574" s="25" t="s">
        <v>935</v>
      </c>
      <c r="F574" s="43" t="s">
        <v>444</v>
      </c>
      <c r="G574" s="58">
        <v>45103</v>
      </c>
      <c r="H574" s="62" t="s">
        <v>2655</v>
      </c>
      <c r="I574" s="45" t="s">
        <v>1994</v>
      </c>
    </row>
    <row r="575" spans="1:10" ht="31">
      <c r="A575" s="16">
        <f t="shared" si="8"/>
        <v>572</v>
      </c>
      <c r="B575" s="9" t="s">
        <v>2007</v>
      </c>
      <c r="C575" s="9" t="s">
        <v>2006</v>
      </c>
      <c r="D575" s="9" t="s">
        <v>2738</v>
      </c>
      <c r="E575" s="25" t="s">
        <v>935</v>
      </c>
      <c r="F575" s="49" t="s">
        <v>622</v>
      </c>
      <c r="G575" s="58">
        <v>45187</v>
      </c>
      <c r="H575" s="62" t="s">
        <v>2654</v>
      </c>
      <c r="I575" s="45" t="s">
        <v>2005</v>
      </c>
    </row>
    <row r="576" spans="1:10" ht="31">
      <c r="A576" s="16">
        <f t="shared" si="8"/>
        <v>573</v>
      </c>
      <c r="B576" s="9" t="s">
        <v>2807</v>
      </c>
      <c r="C576" s="9" t="s">
        <v>2810</v>
      </c>
      <c r="D576" s="9" t="s">
        <v>2811</v>
      </c>
      <c r="E576" s="25" t="s">
        <v>985</v>
      </c>
      <c r="F576" s="68" t="s">
        <v>1941</v>
      </c>
      <c r="G576" s="58">
        <v>45275</v>
      </c>
      <c r="H576" s="62" t="s">
        <v>2813</v>
      </c>
      <c r="I576" s="45" t="s">
        <v>2814</v>
      </c>
    </row>
    <row r="577" spans="1:9" ht="30.9" customHeight="1">
      <c r="A577" s="16">
        <f t="shared" si="8"/>
        <v>574</v>
      </c>
      <c r="B577" s="9" t="s">
        <v>2808</v>
      </c>
      <c r="C577" s="9" t="s">
        <v>2809</v>
      </c>
      <c r="D577" s="9" t="s">
        <v>2812</v>
      </c>
      <c r="E577" s="25" t="s">
        <v>935</v>
      </c>
      <c r="F577" s="68" t="s">
        <v>601</v>
      </c>
      <c r="G577" s="58">
        <v>45401</v>
      </c>
      <c r="H577" s="62" t="s">
        <v>2905</v>
      </c>
      <c r="I577" s="45" t="s">
        <v>2887</v>
      </c>
    </row>
    <row r="578" spans="1:9" ht="30.65" customHeight="1">
      <c r="A578" s="16">
        <f t="shared" si="8"/>
        <v>575</v>
      </c>
      <c r="B578" s="9" t="s">
        <v>2815</v>
      </c>
      <c r="C578" s="9" t="s">
        <v>2816</v>
      </c>
      <c r="D578" s="9" t="s">
        <v>2817</v>
      </c>
      <c r="E578" s="9" t="s">
        <v>345</v>
      </c>
      <c r="F578" s="9" t="s">
        <v>341</v>
      </c>
      <c r="G578" s="58">
        <v>45482</v>
      </c>
      <c r="H578" s="60" t="s">
        <v>2818</v>
      </c>
      <c r="I578" s="45" t="s">
        <v>2888</v>
      </c>
    </row>
    <row r="579" spans="1:9" ht="30.9" customHeight="1">
      <c r="A579" s="16">
        <f t="shared" si="8"/>
        <v>576</v>
      </c>
      <c r="B579" s="9" t="s">
        <v>2819</v>
      </c>
      <c r="C579" s="9" t="s">
        <v>2821</v>
      </c>
      <c r="D579" s="9" t="s">
        <v>2822</v>
      </c>
      <c r="E579" s="9" t="s">
        <v>853</v>
      </c>
      <c r="F579" s="9" t="s">
        <v>341</v>
      </c>
      <c r="G579" s="58">
        <v>45482</v>
      </c>
      <c r="H579" s="60" t="s">
        <v>2824</v>
      </c>
      <c r="I579" s="45" t="s">
        <v>2889</v>
      </c>
    </row>
    <row r="580" spans="1:9" ht="30.9" customHeight="1">
      <c r="A580" s="16">
        <f t="shared" si="8"/>
        <v>577</v>
      </c>
      <c r="B580" s="9" t="s">
        <v>2820</v>
      </c>
      <c r="C580" s="9" t="s">
        <v>2835</v>
      </c>
      <c r="D580" s="9" t="s">
        <v>2823</v>
      </c>
      <c r="E580" s="9" t="s">
        <v>853</v>
      </c>
      <c r="F580" s="9" t="s">
        <v>341</v>
      </c>
      <c r="G580" s="58">
        <v>45482</v>
      </c>
      <c r="H580" s="60" t="s">
        <v>2824</v>
      </c>
      <c r="I580" s="45" t="s">
        <v>2890</v>
      </c>
    </row>
    <row r="581" spans="1:9" ht="30.9" customHeight="1">
      <c r="A581" s="16">
        <f t="shared" ref="A581:A594" si="9">IF(AND(NOT(ISERR(FIND($K$4,D581))),NOT(ISERR(FIND($K$5,D581))),NOT(ISERR(FIND($K$6,D581))),NOT(ISERR(FIND($K$7,D581))) ),A580+1,A580)</f>
        <v>578</v>
      </c>
      <c r="B581" s="9" t="s">
        <v>2825</v>
      </c>
      <c r="C581" s="9" t="s">
        <v>2826</v>
      </c>
      <c r="D581" s="9" t="s">
        <v>2827</v>
      </c>
      <c r="E581" s="10" t="s">
        <v>2828</v>
      </c>
      <c r="F581" s="9" t="s">
        <v>341</v>
      </c>
      <c r="G581" s="58">
        <v>45536</v>
      </c>
      <c r="H581" s="60" t="s">
        <v>2643</v>
      </c>
      <c r="I581" s="45" t="s">
        <v>2891</v>
      </c>
    </row>
    <row r="582" spans="1:9" ht="30.9" customHeight="1">
      <c r="A582" s="16">
        <f t="shared" si="9"/>
        <v>579</v>
      </c>
      <c r="B582" s="9" t="s">
        <v>2829</v>
      </c>
      <c r="C582" s="9" t="s">
        <v>2836</v>
      </c>
      <c r="D582" s="9" t="s">
        <v>2845</v>
      </c>
      <c r="E582" s="10" t="s">
        <v>560</v>
      </c>
      <c r="F582" s="9" t="s">
        <v>346</v>
      </c>
      <c r="G582" s="58">
        <v>45586</v>
      </c>
      <c r="H582" s="60" t="s">
        <v>2848</v>
      </c>
      <c r="I582" s="45" t="s">
        <v>2892</v>
      </c>
    </row>
    <row r="583" spans="1:9" ht="30.9" customHeight="1">
      <c r="A583" s="16">
        <f t="shared" si="9"/>
        <v>580</v>
      </c>
      <c r="B583" s="9" t="s">
        <v>2830</v>
      </c>
      <c r="C583" s="9" t="s">
        <v>2837</v>
      </c>
      <c r="D583" s="9" t="s">
        <v>2841</v>
      </c>
      <c r="E583" s="10" t="s">
        <v>560</v>
      </c>
      <c r="F583" s="10" t="s">
        <v>622</v>
      </c>
      <c r="G583" s="58">
        <v>45586</v>
      </c>
      <c r="H583" s="60" t="s">
        <v>2849</v>
      </c>
      <c r="I583" s="45" t="s">
        <v>2893</v>
      </c>
    </row>
    <row r="584" spans="1:9" ht="30.9" customHeight="1">
      <c r="A584" s="16">
        <f t="shared" si="9"/>
        <v>581</v>
      </c>
      <c r="B584" s="9" t="s">
        <v>2831</v>
      </c>
      <c r="C584" s="9" t="s">
        <v>2846</v>
      </c>
      <c r="D584" s="9" t="s">
        <v>2847</v>
      </c>
      <c r="E584" s="10" t="s">
        <v>560</v>
      </c>
      <c r="F584" s="9" t="s">
        <v>346</v>
      </c>
      <c r="G584" s="58">
        <v>45586</v>
      </c>
      <c r="H584" s="60" t="s">
        <v>2850</v>
      </c>
      <c r="I584" s="45" t="s">
        <v>2894</v>
      </c>
    </row>
    <row r="585" spans="1:9" ht="30.9" customHeight="1">
      <c r="A585" s="16">
        <f t="shared" si="9"/>
        <v>582</v>
      </c>
      <c r="B585" s="9" t="s">
        <v>2832</v>
      </c>
      <c r="C585" s="9" t="s">
        <v>2838</v>
      </c>
      <c r="D585" s="9" t="s">
        <v>2842</v>
      </c>
      <c r="E585" s="10" t="s">
        <v>560</v>
      </c>
      <c r="F585" s="9" t="s">
        <v>1902</v>
      </c>
      <c r="G585" s="58">
        <v>45586</v>
      </c>
      <c r="H585" s="60" t="s">
        <v>2851</v>
      </c>
      <c r="I585" s="45" t="s">
        <v>2895</v>
      </c>
    </row>
    <row r="586" spans="1:9" ht="30.9" customHeight="1">
      <c r="A586" s="16">
        <f t="shared" si="9"/>
        <v>583</v>
      </c>
      <c r="B586" s="9" t="s">
        <v>2833</v>
      </c>
      <c r="C586" s="9" t="s">
        <v>2839</v>
      </c>
      <c r="D586" s="9" t="s">
        <v>2843</v>
      </c>
      <c r="E586" s="10" t="s">
        <v>560</v>
      </c>
      <c r="F586" s="9" t="s">
        <v>1902</v>
      </c>
      <c r="G586" s="58">
        <v>45586</v>
      </c>
      <c r="H586" s="60" t="s">
        <v>2852</v>
      </c>
      <c r="I586" s="45" t="s">
        <v>2896</v>
      </c>
    </row>
    <row r="587" spans="1:9" ht="30.9" customHeight="1">
      <c r="A587" s="16">
        <f t="shared" si="9"/>
        <v>584</v>
      </c>
      <c r="B587" s="9" t="s">
        <v>2834</v>
      </c>
      <c r="C587" s="9" t="s">
        <v>2840</v>
      </c>
      <c r="D587" s="9" t="s">
        <v>2844</v>
      </c>
      <c r="E587" s="10" t="s">
        <v>560</v>
      </c>
      <c r="F587" s="9" t="s">
        <v>1902</v>
      </c>
      <c r="G587" s="58">
        <v>45586</v>
      </c>
      <c r="H587" s="60" t="s">
        <v>2906</v>
      </c>
      <c r="I587" s="45" t="s">
        <v>2897</v>
      </c>
    </row>
    <row r="588" spans="1:9" ht="30.65" customHeight="1">
      <c r="A588" s="16">
        <f t="shared" si="9"/>
        <v>585</v>
      </c>
      <c r="B588" s="9" t="s">
        <v>2853</v>
      </c>
      <c r="C588" s="9" t="s">
        <v>2856</v>
      </c>
      <c r="D588" s="9" t="s">
        <v>2857</v>
      </c>
      <c r="E588" s="9" t="s">
        <v>345</v>
      </c>
      <c r="F588" s="9" t="s">
        <v>2858</v>
      </c>
      <c r="G588" s="58">
        <v>45631</v>
      </c>
      <c r="H588" s="60" t="s">
        <v>2859</v>
      </c>
      <c r="I588" s="45" t="s">
        <v>2898</v>
      </c>
    </row>
    <row r="589" spans="1:9" ht="30" customHeight="1">
      <c r="A589" s="16">
        <f t="shared" si="9"/>
        <v>586</v>
      </c>
      <c r="B589" s="9" t="s">
        <v>2854</v>
      </c>
      <c r="C589" s="9" t="s">
        <v>2860</v>
      </c>
      <c r="D589" s="9" t="s">
        <v>2861</v>
      </c>
      <c r="E589" s="9" t="s">
        <v>2862</v>
      </c>
      <c r="F589" s="9" t="s">
        <v>444</v>
      </c>
      <c r="G589" s="58">
        <v>45638</v>
      </c>
      <c r="H589" s="60" t="s">
        <v>2907</v>
      </c>
      <c r="I589" s="45" t="s">
        <v>2899</v>
      </c>
    </row>
    <row r="590" spans="1:9" ht="30.65" customHeight="1">
      <c r="A590" s="16">
        <f t="shared" si="9"/>
        <v>587</v>
      </c>
      <c r="B590" s="9" t="s">
        <v>2855</v>
      </c>
      <c r="C590" s="9" t="s">
        <v>2863</v>
      </c>
      <c r="D590" s="9" t="s">
        <v>2864</v>
      </c>
      <c r="E590" s="9" t="s">
        <v>2862</v>
      </c>
      <c r="F590" s="9" t="s">
        <v>341</v>
      </c>
      <c r="G590" s="58">
        <v>45638</v>
      </c>
      <c r="H590" s="60" t="s">
        <v>2908</v>
      </c>
      <c r="I590" s="45" t="s">
        <v>2900</v>
      </c>
    </row>
    <row r="591" spans="1:9" ht="30" customHeight="1">
      <c r="A591" s="16">
        <f t="shared" si="9"/>
        <v>588</v>
      </c>
      <c r="B591" s="9" t="s">
        <v>2865</v>
      </c>
      <c r="C591" s="9" t="s">
        <v>2869</v>
      </c>
      <c r="D591" s="9" t="s">
        <v>2870</v>
      </c>
      <c r="E591" s="9" t="s">
        <v>2871</v>
      </c>
      <c r="F591" s="9" t="s">
        <v>2872</v>
      </c>
      <c r="G591" s="58">
        <v>45677</v>
      </c>
      <c r="H591" s="60" t="s">
        <v>2909</v>
      </c>
      <c r="I591" s="45" t="s">
        <v>2901</v>
      </c>
    </row>
    <row r="592" spans="1:9" ht="30" customHeight="1">
      <c r="A592" s="16">
        <f t="shared" si="9"/>
        <v>589</v>
      </c>
      <c r="B592" s="9" t="s">
        <v>2866</v>
      </c>
      <c r="C592" s="9" t="s">
        <v>2873</v>
      </c>
      <c r="D592" s="9" t="s">
        <v>2874</v>
      </c>
      <c r="E592" s="9" t="s">
        <v>345</v>
      </c>
      <c r="F592" s="9" t="s">
        <v>341</v>
      </c>
      <c r="G592" s="58">
        <v>45684</v>
      </c>
      <c r="H592" s="60" t="s">
        <v>2906</v>
      </c>
      <c r="I592" s="45" t="s">
        <v>2902</v>
      </c>
    </row>
    <row r="593" spans="1:9" ht="30" customHeight="1">
      <c r="A593" s="16">
        <f t="shared" si="9"/>
        <v>590</v>
      </c>
      <c r="B593" s="9" t="s">
        <v>2867</v>
      </c>
      <c r="C593" s="10" t="s">
        <v>2875</v>
      </c>
      <c r="D593" s="10" t="s">
        <v>2883</v>
      </c>
      <c r="E593" s="9" t="s">
        <v>345</v>
      </c>
      <c r="F593" s="9" t="s">
        <v>2884</v>
      </c>
      <c r="G593" s="58">
        <v>45685</v>
      </c>
      <c r="H593" s="60" t="s">
        <v>2910</v>
      </c>
      <c r="I593" s="45" t="s">
        <v>2903</v>
      </c>
    </row>
    <row r="594" spans="1:9" ht="30" customHeight="1">
      <c r="A594" s="16">
        <f t="shared" si="9"/>
        <v>591</v>
      </c>
      <c r="B594" s="9" t="s">
        <v>2868</v>
      </c>
      <c r="C594" s="9" t="s">
        <v>2876</v>
      </c>
      <c r="D594" s="9" t="s">
        <v>2877</v>
      </c>
      <c r="E594" s="9" t="s">
        <v>345</v>
      </c>
      <c r="F594" s="9" t="s">
        <v>2878</v>
      </c>
      <c r="G594" s="58">
        <v>45708</v>
      </c>
      <c r="H594" s="60" t="s">
        <v>2911</v>
      </c>
      <c r="I594" s="45" t="s">
        <v>2904</v>
      </c>
    </row>
  </sheetData>
  <autoFilter ref="A3:K587" xr:uid="{00000000-0009-0000-0000-000001000000}"/>
  <phoneticPr fontId="8" type="noConversion"/>
  <printOptions gridLines="1"/>
  <pageMargins left="0.23622047244094491" right="0.23622047244094491" top="0.74803149606299213" bottom="0.74803149606299213" header="0.31496062992125984" footer="0.31496062992125984"/>
  <pageSetup paperSize="8" scale="48"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B83"/>
  <sheetViews>
    <sheetView topLeftCell="A60" workbookViewId="0">
      <selection activeCell="B83" sqref="B83"/>
    </sheetView>
  </sheetViews>
  <sheetFormatPr defaultRowHeight="12.5"/>
  <cols>
    <col min="1" max="1" width="15.453125" customWidth="1"/>
    <col min="2" max="2" width="71.08984375" style="6" customWidth="1"/>
  </cols>
  <sheetData>
    <row r="1" spans="1:2" ht="13">
      <c r="A1" s="1" t="s">
        <v>264</v>
      </c>
    </row>
    <row r="3" spans="1:2" ht="13">
      <c r="A3" s="4" t="s">
        <v>33</v>
      </c>
      <c r="B3" s="7" t="s">
        <v>99</v>
      </c>
    </row>
    <row r="4" spans="1:2">
      <c r="A4" s="3" t="s">
        <v>134</v>
      </c>
      <c r="B4" s="6" t="s">
        <v>120</v>
      </c>
    </row>
    <row r="5" spans="1:2">
      <c r="A5" s="3" t="s">
        <v>133</v>
      </c>
      <c r="B5" s="6" t="s">
        <v>142</v>
      </c>
    </row>
    <row r="6" spans="1:2">
      <c r="A6" s="3" t="s">
        <v>138</v>
      </c>
      <c r="B6" s="6" t="s">
        <v>116</v>
      </c>
    </row>
    <row r="7" spans="1:2">
      <c r="A7" s="3" t="s">
        <v>132</v>
      </c>
      <c r="B7" s="6" t="s">
        <v>218</v>
      </c>
    </row>
    <row r="8" spans="1:2">
      <c r="A8" s="3" t="s">
        <v>137</v>
      </c>
      <c r="B8" s="6" t="s">
        <v>240</v>
      </c>
    </row>
    <row r="9" spans="1:2" ht="25">
      <c r="A9" s="3" t="s">
        <v>135</v>
      </c>
      <c r="B9" s="6" t="s">
        <v>26</v>
      </c>
    </row>
    <row r="10" spans="1:2">
      <c r="A10" s="3" t="s">
        <v>267</v>
      </c>
      <c r="B10" s="6" t="s">
        <v>270</v>
      </c>
    </row>
    <row r="11" spans="1:2" ht="25">
      <c r="A11" s="3" t="s">
        <v>139</v>
      </c>
      <c r="B11" s="6" t="s">
        <v>172</v>
      </c>
    </row>
    <row r="12" spans="1:2">
      <c r="A12" s="3" t="s">
        <v>203</v>
      </c>
      <c r="B12" s="6" t="s">
        <v>122</v>
      </c>
    </row>
    <row r="13" spans="1:2">
      <c r="A13" s="3" t="s">
        <v>40</v>
      </c>
      <c r="B13" s="6" t="s">
        <v>6</v>
      </c>
    </row>
    <row r="14" spans="1:2" ht="25">
      <c r="A14" s="3" t="s">
        <v>76</v>
      </c>
      <c r="B14" s="6" t="s">
        <v>7</v>
      </c>
    </row>
    <row r="15" spans="1:2">
      <c r="A15" s="3" t="s">
        <v>136</v>
      </c>
      <c r="B15" s="6" t="s">
        <v>173</v>
      </c>
    </row>
    <row r="16" spans="1:2">
      <c r="A16" s="3" t="s">
        <v>131</v>
      </c>
      <c r="B16" s="6" t="s">
        <v>216</v>
      </c>
    </row>
    <row r="17" spans="1:2">
      <c r="A17" s="3" t="s">
        <v>200</v>
      </c>
      <c r="B17" s="6" t="s">
        <v>241</v>
      </c>
    </row>
    <row r="18" spans="1:2">
      <c r="A18" s="3" t="s">
        <v>67</v>
      </c>
      <c r="B18" s="6" t="s">
        <v>219</v>
      </c>
    </row>
    <row r="19" spans="1:2">
      <c r="A19" s="3" t="s">
        <v>78</v>
      </c>
      <c r="B19" s="6" t="s">
        <v>50</v>
      </c>
    </row>
    <row r="20" spans="1:2">
      <c r="A20" s="3" t="s">
        <v>103</v>
      </c>
      <c r="B20" s="6" t="s">
        <v>305</v>
      </c>
    </row>
    <row r="21" spans="1:2">
      <c r="A21" s="3" t="s">
        <v>72</v>
      </c>
      <c r="B21" s="6" t="s">
        <v>47</v>
      </c>
    </row>
    <row r="22" spans="1:2" ht="25">
      <c r="A22" s="3" t="s">
        <v>126</v>
      </c>
      <c r="B22" s="6" t="s">
        <v>174</v>
      </c>
    </row>
    <row r="23" spans="1:2">
      <c r="A23" s="3" t="s">
        <v>207</v>
      </c>
      <c r="B23" s="6" t="s">
        <v>250</v>
      </c>
    </row>
    <row r="24" spans="1:2" ht="25">
      <c r="A24" s="3" t="s">
        <v>148</v>
      </c>
      <c r="B24" s="6" t="s">
        <v>192</v>
      </c>
    </row>
    <row r="25" spans="1:2">
      <c r="A25" s="3" t="s">
        <v>130</v>
      </c>
      <c r="B25" s="6" t="s">
        <v>306</v>
      </c>
    </row>
    <row r="26" spans="1:2">
      <c r="A26" s="3" t="s">
        <v>44</v>
      </c>
      <c r="B26" s="6" t="s">
        <v>274</v>
      </c>
    </row>
    <row r="27" spans="1:2">
      <c r="A27" s="3" t="s">
        <v>68</v>
      </c>
      <c r="B27" s="6" t="s">
        <v>337</v>
      </c>
    </row>
    <row r="28" spans="1:2">
      <c r="A28" s="3" t="s">
        <v>147</v>
      </c>
      <c r="B28" s="6" t="s">
        <v>314</v>
      </c>
    </row>
    <row r="29" spans="1:2" ht="25">
      <c r="A29" s="3" t="s">
        <v>73</v>
      </c>
      <c r="B29" s="6" t="s">
        <v>220</v>
      </c>
    </row>
    <row r="30" spans="1:2">
      <c r="A30" s="3" t="s">
        <v>66</v>
      </c>
      <c r="B30" s="6" t="s">
        <v>315</v>
      </c>
    </row>
    <row r="31" spans="1:2">
      <c r="A31" s="3" t="s">
        <v>69</v>
      </c>
      <c r="B31" s="6" t="s">
        <v>316</v>
      </c>
    </row>
    <row r="32" spans="1:2">
      <c r="A32" s="3" t="s">
        <v>201</v>
      </c>
      <c r="B32" s="6" t="s">
        <v>317</v>
      </c>
    </row>
    <row r="33" spans="1:2">
      <c r="A33" s="3" t="s">
        <v>202</v>
      </c>
      <c r="B33" s="6" t="s">
        <v>275</v>
      </c>
    </row>
    <row r="34" spans="1:2">
      <c r="A34" s="3" t="s">
        <v>43</v>
      </c>
      <c r="B34" s="6" t="s">
        <v>318</v>
      </c>
    </row>
    <row r="35" spans="1:2">
      <c r="A35" s="3" t="s">
        <v>71</v>
      </c>
      <c r="B35" s="6" t="s">
        <v>319</v>
      </c>
    </row>
    <row r="36" spans="1:2">
      <c r="A36" s="3" t="s">
        <v>42</v>
      </c>
      <c r="B36" s="6" t="s">
        <v>27</v>
      </c>
    </row>
    <row r="37" spans="1:2">
      <c r="A37" s="3" t="s">
        <v>152</v>
      </c>
      <c r="B37" s="6" t="s">
        <v>221</v>
      </c>
    </row>
    <row r="38" spans="1:2">
      <c r="A38" s="3" t="s">
        <v>70</v>
      </c>
      <c r="B38" s="6" t="s">
        <v>222</v>
      </c>
    </row>
    <row r="39" spans="1:2">
      <c r="A39" s="3" t="s">
        <v>41</v>
      </c>
      <c r="B39" s="6" t="s">
        <v>324</v>
      </c>
    </row>
    <row r="40" spans="1:2">
      <c r="A40" s="3" t="s">
        <v>209</v>
      </c>
      <c r="B40" s="6" t="s">
        <v>54</v>
      </c>
    </row>
    <row r="41" spans="1:2">
      <c r="A41" s="3" t="s">
        <v>156</v>
      </c>
      <c r="B41" s="6" t="s">
        <v>62</v>
      </c>
    </row>
    <row r="42" spans="1:2">
      <c r="A42" s="3" t="s">
        <v>153</v>
      </c>
      <c r="B42" s="6" t="s">
        <v>55</v>
      </c>
    </row>
    <row r="43" spans="1:2">
      <c r="A43" s="3" t="s">
        <v>39</v>
      </c>
      <c r="B43" s="6" t="s">
        <v>63</v>
      </c>
    </row>
    <row r="44" spans="1:2">
      <c r="A44" s="3" t="s">
        <v>74</v>
      </c>
      <c r="B44" s="6" t="s">
        <v>64</v>
      </c>
    </row>
    <row r="45" spans="1:2">
      <c r="A45" s="3" t="s">
        <v>208</v>
      </c>
      <c r="B45" s="6" t="s">
        <v>185</v>
      </c>
    </row>
    <row r="46" spans="1:2">
      <c r="A46" s="3" t="s">
        <v>205</v>
      </c>
      <c r="B46" s="6" t="s">
        <v>296</v>
      </c>
    </row>
    <row r="47" spans="1:2">
      <c r="A47" s="3" t="s">
        <v>75</v>
      </c>
      <c r="B47" s="6" t="s">
        <v>140</v>
      </c>
    </row>
    <row r="48" spans="1:2">
      <c r="A48" s="3" t="s">
        <v>157</v>
      </c>
      <c r="B48" s="6" t="s">
        <v>210</v>
      </c>
    </row>
    <row r="49" spans="1:2">
      <c r="A49" s="3" t="s">
        <v>266</v>
      </c>
      <c r="B49" s="6" t="s">
        <v>65</v>
      </c>
    </row>
    <row r="50" spans="1:2">
      <c r="A50" s="3" t="s">
        <v>123</v>
      </c>
      <c r="B50" s="6" t="s">
        <v>190</v>
      </c>
    </row>
    <row r="51" spans="1:2">
      <c r="A51" s="3" t="s">
        <v>124</v>
      </c>
      <c r="B51" s="6" t="s">
        <v>336</v>
      </c>
    </row>
    <row r="52" spans="1:2">
      <c r="A52" s="3" t="s">
        <v>125</v>
      </c>
      <c r="B52" s="6" t="s">
        <v>189</v>
      </c>
    </row>
    <row r="53" spans="1:2">
      <c r="A53" s="3" t="s">
        <v>155</v>
      </c>
      <c r="B53" s="6" t="s">
        <v>60</v>
      </c>
    </row>
    <row r="54" spans="1:2">
      <c r="A54" s="3" t="s">
        <v>127</v>
      </c>
      <c r="B54" s="6" t="s">
        <v>117</v>
      </c>
    </row>
    <row r="55" spans="1:2">
      <c r="A55" s="3" t="s">
        <v>204</v>
      </c>
      <c r="B55" s="6" t="s">
        <v>118</v>
      </c>
    </row>
    <row r="56" spans="1:2">
      <c r="A56" s="3" t="s">
        <v>77</v>
      </c>
      <c r="B56" s="6" t="s">
        <v>48</v>
      </c>
    </row>
    <row r="57" spans="1:2">
      <c r="A57" s="3" t="s">
        <v>1</v>
      </c>
      <c r="B57" s="6" t="s">
        <v>25</v>
      </c>
    </row>
    <row r="58" spans="1:2">
      <c r="A58" s="3" t="s">
        <v>104</v>
      </c>
      <c r="B58" s="6" t="s">
        <v>49</v>
      </c>
    </row>
    <row r="59" spans="1:2">
      <c r="A59" s="3" t="s">
        <v>206</v>
      </c>
      <c r="B59" s="6" t="s">
        <v>312</v>
      </c>
    </row>
    <row r="60" spans="1:2" ht="25">
      <c r="A60" s="3" t="s">
        <v>0</v>
      </c>
      <c r="B60" s="6" t="s">
        <v>232</v>
      </c>
    </row>
    <row r="61" spans="1:2" ht="25">
      <c r="A61" s="3" t="s">
        <v>151</v>
      </c>
      <c r="B61" s="6" t="s">
        <v>307</v>
      </c>
    </row>
    <row r="62" spans="1:2">
      <c r="A62" s="3" t="s">
        <v>150</v>
      </c>
      <c r="B62" s="6" t="s">
        <v>233</v>
      </c>
    </row>
    <row r="63" spans="1:2">
      <c r="A63" s="3" t="s">
        <v>149</v>
      </c>
      <c r="B63" s="6" t="s">
        <v>114</v>
      </c>
    </row>
    <row r="64" spans="1:2">
      <c r="A64" s="3" t="s">
        <v>38</v>
      </c>
      <c r="B64" s="6" t="s">
        <v>295</v>
      </c>
    </row>
    <row r="65" spans="1:2" ht="25">
      <c r="A65" s="3" t="s">
        <v>154</v>
      </c>
      <c r="B65" s="6" t="s">
        <v>225</v>
      </c>
    </row>
    <row r="66" spans="1:2">
      <c r="A66" s="3" t="s">
        <v>102</v>
      </c>
      <c r="B66" s="6" t="s">
        <v>219</v>
      </c>
    </row>
    <row r="67" spans="1:2">
      <c r="A67" s="3" t="s">
        <v>269</v>
      </c>
      <c r="B67" s="6" t="s">
        <v>29</v>
      </c>
    </row>
    <row r="68" spans="1:2" ht="25">
      <c r="A68" s="3" t="s">
        <v>268</v>
      </c>
      <c r="B68" s="6" t="s">
        <v>193</v>
      </c>
    </row>
    <row r="69" spans="1:2">
      <c r="A69" s="3" t="s">
        <v>309</v>
      </c>
      <c r="B69" s="6" t="s">
        <v>281</v>
      </c>
    </row>
    <row r="70" spans="1:2">
      <c r="A70" s="2" t="s">
        <v>16</v>
      </c>
      <c r="B70" s="2" t="s">
        <v>30</v>
      </c>
    </row>
    <row r="71" spans="1:2">
      <c r="A71" s="2" t="s">
        <v>17</v>
      </c>
      <c r="B71" s="2" t="s">
        <v>320</v>
      </c>
    </row>
    <row r="72" spans="1:2">
      <c r="A72" s="2" t="s">
        <v>321</v>
      </c>
      <c r="B72" s="2" t="s">
        <v>35</v>
      </c>
    </row>
    <row r="73" spans="1:2">
      <c r="A73" s="2" t="s">
        <v>322</v>
      </c>
      <c r="B73" s="2" t="s">
        <v>226</v>
      </c>
    </row>
    <row r="74" spans="1:2" ht="25">
      <c r="A74" s="2" t="s">
        <v>323</v>
      </c>
      <c r="B74" s="2" t="s">
        <v>121</v>
      </c>
    </row>
    <row r="75" spans="1:2">
      <c r="A75" s="2" t="s">
        <v>101</v>
      </c>
      <c r="B75" s="2" t="s">
        <v>303</v>
      </c>
    </row>
    <row r="76" spans="1:2">
      <c r="A76" s="2" t="s">
        <v>260</v>
      </c>
      <c r="B76" s="2" t="s">
        <v>263</v>
      </c>
    </row>
    <row r="77" spans="1:2">
      <c r="A77" s="2" t="s">
        <v>261</v>
      </c>
      <c r="B77" s="2" t="s">
        <v>334</v>
      </c>
    </row>
    <row r="78" spans="1:2">
      <c r="A78" s="2" t="s">
        <v>262</v>
      </c>
      <c r="B78" s="2" t="s">
        <v>227</v>
      </c>
    </row>
    <row r="79" spans="1:2">
      <c r="A79" s="2" t="s">
        <v>34</v>
      </c>
      <c r="B79" s="2" t="s">
        <v>335</v>
      </c>
    </row>
    <row r="80" spans="1:2">
      <c r="A80" s="2" t="s">
        <v>310</v>
      </c>
      <c r="B80" s="2" t="s">
        <v>304</v>
      </c>
    </row>
    <row r="81" spans="1:2">
      <c r="A81" s="2" t="s">
        <v>36</v>
      </c>
      <c r="B81" s="2" t="s">
        <v>308</v>
      </c>
    </row>
    <row r="82" spans="1:2">
      <c r="A82" s="3" t="s">
        <v>282</v>
      </c>
      <c r="B82" s="6" t="s">
        <v>284</v>
      </c>
    </row>
    <row r="83" spans="1:2">
      <c r="A83" s="3" t="s">
        <v>283</v>
      </c>
      <c r="B83" s="6" t="s">
        <v>19</v>
      </c>
    </row>
  </sheetData>
  <phoneticPr fontId="8" type="noConversion"/>
  <pageMargins left="0.75" right="0.75" top="1" bottom="1" header="0.5" footer="0.5"/>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B12"/>
  <sheetViews>
    <sheetView workbookViewId="0">
      <selection activeCell="B83" sqref="B83"/>
    </sheetView>
  </sheetViews>
  <sheetFormatPr defaultRowHeight="12.5"/>
  <cols>
    <col min="1" max="1" width="16.90625" customWidth="1"/>
  </cols>
  <sheetData>
    <row r="1" spans="1:2" ht="13">
      <c r="A1" s="1" t="s">
        <v>265</v>
      </c>
    </row>
    <row r="3" spans="1:2" ht="13">
      <c r="A3" s="4" t="s">
        <v>33</v>
      </c>
      <c r="B3" s="4" t="s">
        <v>99</v>
      </c>
    </row>
    <row r="4" spans="1:2">
      <c r="A4" t="s">
        <v>128</v>
      </c>
      <c r="B4" t="s">
        <v>228</v>
      </c>
    </row>
    <row r="5" spans="1:2">
      <c r="A5" t="s">
        <v>129</v>
      </c>
      <c r="B5" t="s">
        <v>22</v>
      </c>
    </row>
    <row r="6" spans="1:2">
      <c r="A6" t="s">
        <v>79</v>
      </c>
      <c r="B6" t="s">
        <v>109</v>
      </c>
    </row>
    <row r="7" spans="1:2">
      <c r="A7" t="s">
        <v>105</v>
      </c>
      <c r="B7" t="s">
        <v>5</v>
      </c>
    </row>
    <row r="8" spans="1:2">
      <c r="A8" t="s">
        <v>217</v>
      </c>
      <c r="B8" t="s">
        <v>280</v>
      </c>
    </row>
    <row r="9" spans="1:2">
      <c r="A9" t="s">
        <v>301</v>
      </c>
      <c r="B9" t="s">
        <v>311</v>
      </c>
    </row>
    <row r="10" spans="1:2">
      <c r="A10" t="s">
        <v>251</v>
      </c>
      <c r="B10" t="s">
        <v>32</v>
      </c>
    </row>
    <row r="11" spans="1:2">
      <c r="A11" t="s">
        <v>2</v>
      </c>
      <c r="B11" t="s">
        <v>3</v>
      </c>
    </row>
    <row r="12" spans="1:2">
      <c r="A12" t="s">
        <v>37</v>
      </c>
      <c r="B12" t="s">
        <v>4</v>
      </c>
    </row>
  </sheetData>
  <phoneticPr fontId="8" type="noConversion"/>
  <pageMargins left="0.75" right="0.75" top="1" bottom="1" header="0.5" footer="0.5"/>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B70"/>
  <sheetViews>
    <sheetView workbookViewId="0">
      <selection activeCell="B83" sqref="B83"/>
    </sheetView>
  </sheetViews>
  <sheetFormatPr defaultRowHeight="12.5"/>
  <cols>
    <col min="1" max="1" width="15.6328125" customWidth="1"/>
  </cols>
  <sheetData>
    <row r="1" spans="1:2" ht="13">
      <c r="A1" s="1" t="s">
        <v>194</v>
      </c>
    </row>
    <row r="3" spans="1:2" ht="13">
      <c r="A3" s="4" t="s">
        <v>33</v>
      </c>
      <c r="B3" s="4" t="s">
        <v>99</v>
      </c>
    </row>
    <row r="4" spans="1:2">
      <c r="A4" s="3" t="s">
        <v>13</v>
      </c>
      <c r="B4" s="3" t="s">
        <v>12</v>
      </c>
    </row>
    <row r="5" spans="1:2">
      <c r="A5" s="3" t="s">
        <v>338</v>
      </c>
      <c r="B5" s="3" t="s">
        <v>14</v>
      </c>
    </row>
    <row r="6" spans="1:2">
      <c r="A6" s="3" t="s">
        <v>115</v>
      </c>
      <c r="B6" s="3" t="s">
        <v>258</v>
      </c>
    </row>
    <row r="7" spans="1:2">
      <c r="A7" s="3" t="s">
        <v>175</v>
      </c>
      <c r="B7" s="3" t="s">
        <v>259</v>
      </c>
    </row>
    <row r="8" spans="1:2">
      <c r="A8" s="3" t="s">
        <v>177</v>
      </c>
      <c r="B8" s="3" t="s">
        <v>176</v>
      </c>
    </row>
    <row r="9" spans="1:2">
      <c r="A9" s="3" t="s">
        <v>332</v>
      </c>
      <c r="B9" s="3" t="s">
        <v>331</v>
      </c>
    </row>
    <row r="10" spans="1:2">
      <c r="A10" s="3" t="s">
        <v>325</v>
      </c>
      <c r="B10" s="3" t="s">
        <v>333</v>
      </c>
    </row>
    <row r="11" spans="1:2">
      <c r="A11" s="3" t="s">
        <v>211</v>
      </c>
      <c r="B11" s="3" t="s">
        <v>18</v>
      </c>
    </row>
    <row r="12" spans="1:2">
      <c r="A12" s="3" t="s">
        <v>213</v>
      </c>
      <c r="B12" s="3" t="s">
        <v>212</v>
      </c>
    </row>
    <row r="13" spans="1:2">
      <c r="A13" s="3" t="s">
        <v>215</v>
      </c>
      <c r="B13" s="3" t="s">
        <v>214</v>
      </c>
    </row>
    <row r="14" spans="1:2">
      <c r="A14" s="3" t="s">
        <v>159</v>
      </c>
      <c r="B14" s="3" t="s">
        <v>158</v>
      </c>
    </row>
    <row r="15" spans="1:2">
      <c r="A15" s="3" t="s">
        <v>161</v>
      </c>
      <c r="B15" s="3" t="s">
        <v>160</v>
      </c>
    </row>
    <row r="16" spans="1:2">
      <c r="A16" s="3" t="s">
        <v>163</v>
      </c>
      <c r="B16" s="3" t="s">
        <v>162</v>
      </c>
    </row>
    <row r="17" spans="1:2">
      <c r="A17" s="3" t="s">
        <v>165</v>
      </c>
      <c r="B17" s="3" t="s">
        <v>164</v>
      </c>
    </row>
    <row r="18" spans="1:2">
      <c r="A18" s="3" t="s">
        <v>167</v>
      </c>
      <c r="B18" s="3" t="s">
        <v>166</v>
      </c>
    </row>
    <row r="19" spans="1:2">
      <c r="A19" s="3" t="s">
        <v>169</v>
      </c>
      <c r="B19" s="3" t="s">
        <v>168</v>
      </c>
    </row>
    <row r="20" spans="1:2">
      <c r="A20" s="3" t="s">
        <v>171</v>
      </c>
      <c r="B20" s="3" t="s">
        <v>170</v>
      </c>
    </row>
    <row r="21" spans="1:2">
      <c r="A21" s="3" t="s">
        <v>246</v>
      </c>
      <c r="B21" s="3" t="s">
        <v>245</v>
      </c>
    </row>
    <row r="22" spans="1:2">
      <c r="A22" s="3" t="s">
        <v>248</v>
      </c>
      <c r="B22" s="3" t="s">
        <v>247</v>
      </c>
    </row>
    <row r="23" spans="1:2">
      <c r="A23" s="3" t="s">
        <v>249</v>
      </c>
      <c r="B23" s="3" t="s">
        <v>278</v>
      </c>
    </row>
    <row r="24" spans="1:2">
      <c r="A24" s="3" t="s">
        <v>224</v>
      </c>
      <c r="B24" s="3" t="s">
        <v>223</v>
      </c>
    </row>
    <row r="25" spans="1:2">
      <c r="A25" s="3" t="s">
        <v>8</v>
      </c>
      <c r="B25" s="3" t="s">
        <v>28</v>
      </c>
    </row>
    <row r="26" spans="1:2">
      <c r="A26" s="3" t="s">
        <v>327</v>
      </c>
      <c r="B26" s="3" t="s">
        <v>326</v>
      </c>
    </row>
    <row r="27" spans="1:2">
      <c r="A27" s="3" t="s">
        <v>328</v>
      </c>
      <c r="B27" s="3" t="s">
        <v>279</v>
      </c>
    </row>
    <row r="28" spans="1:2">
      <c r="A28" s="3" t="s">
        <v>330</v>
      </c>
      <c r="B28" s="3" t="s">
        <v>329</v>
      </c>
    </row>
    <row r="29" spans="1:2">
      <c r="A29" s="3" t="s">
        <v>59</v>
      </c>
      <c r="B29" s="3" t="s">
        <v>58</v>
      </c>
    </row>
    <row r="30" spans="1:2">
      <c r="A30" s="3" t="s">
        <v>197</v>
      </c>
      <c r="B30" s="3" t="s">
        <v>196</v>
      </c>
    </row>
    <row r="31" spans="1:2">
      <c r="A31" s="3" t="s">
        <v>199</v>
      </c>
      <c r="B31" s="3" t="s">
        <v>198</v>
      </c>
    </row>
    <row r="32" spans="1:2">
      <c r="A32" s="3" t="s">
        <v>143</v>
      </c>
      <c r="B32" s="3" t="s">
        <v>61</v>
      </c>
    </row>
    <row r="33" spans="1:2">
      <c r="A33" s="3" t="s">
        <v>145</v>
      </c>
      <c r="B33" s="3" t="s">
        <v>144</v>
      </c>
    </row>
    <row r="34" spans="1:2">
      <c r="A34" s="3" t="s">
        <v>236</v>
      </c>
      <c r="B34" s="3" t="s">
        <v>146</v>
      </c>
    </row>
    <row r="35" spans="1:2">
      <c r="A35" s="3" t="s">
        <v>46</v>
      </c>
      <c r="B35" s="3" t="s">
        <v>45</v>
      </c>
    </row>
    <row r="36" spans="1:2">
      <c r="A36" s="3" t="s">
        <v>86</v>
      </c>
      <c r="B36" s="3" t="s">
        <v>85</v>
      </c>
    </row>
    <row r="37" spans="1:2">
      <c r="A37" s="3" t="s">
        <v>87</v>
      </c>
      <c r="B37" s="3" t="s">
        <v>21</v>
      </c>
    </row>
    <row r="38" spans="1:2">
      <c r="A38" s="3" t="s">
        <v>89</v>
      </c>
      <c r="B38" s="3" t="s">
        <v>88</v>
      </c>
    </row>
    <row r="39" spans="1:2">
      <c r="A39" s="3" t="s">
        <v>91</v>
      </c>
      <c r="B39" s="3" t="s">
        <v>90</v>
      </c>
    </row>
    <row r="40" spans="1:2">
      <c r="A40" s="3" t="s">
        <v>93</v>
      </c>
      <c r="B40" s="3" t="s">
        <v>92</v>
      </c>
    </row>
    <row r="41" spans="1:2">
      <c r="A41" s="3" t="s">
        <v>95</v>
      </c>
      <c r="B41" s="3" t="s">
        <v>94</v>
      </c>
    </row>
    <row r="42" spans="1:2">
      <c r="A42" s="3" t="s">
        <v>96</v>
      </c>
      <c r="B42" s="3" t="s">
        <v>298</v>
      </c>
    </row>
    <row r="43" spans="1:2">
      <c r="A43" s="3" t="s">
        <v>98</v>
      </c>
      <c r="B43" s="3" t="s">
        <v>97</v>
      </c>
    </row>
    <row r="44" spans="1:2">
      <c r="A44" s="3" t="s">
        <v>10</v>
      </c>
      <c r="B44" s="3" t="s">
        <v>9</v>
      </c>
    </row>
    <row r="45" spans="1:2">
      <c r="A45" s="3" t="s">
        <v>51</v>
      </c>
      <c r="B45" s="3" t="s">
        <v>11</v>
      </c>
    </row>
    <row r="46" spans="1:2">
      <c r="A46" s="3" t="s">
        <v>52</v>
      </c>
      <c r="B46" s="3" t="s">
        <v>299</v>
      </c>
    </row>
    <row r="47" spans="1:2">
      <c r="A47" s="3" t="s">
        <v>53</v>
      </c>
      <c r="B47" s="3" t="s">
        <v>300</v>
      </c>
    </row>
    <row r="48" spans="1:2">
      <c r="A48" s="3" t="s">
        <v>106</v>
      </c>
      <c r="B48" s="3" t="s">
        <v>141</v>
      </c>
    </row>
    <row r="49" spans="1:2">
      <c r="A49" s="3" t="s">
        <v>108</v>
      </c>
      <c r="B49" s="3" t="s">
        <v>107</v>
      </c>
    </row>
    <row r="50" spans="1:2">
      <c r="A50" s="3" t="s">
        <v>112</v>
      </c>
      <c r="B50" s="3" t="s">
        <v>111</v>
      </c>
    </row>
    <row r="51" spans="1:2">
      <c r="A51" s="3" t="s">
        <v>113</v>
      </c>
      <c r="B51" s="3" t="s">
        <v>234</v>
      </c>
    </row>
    <row r="52" spans="1:2">
      <c r="A52" s="3" t="s">
        <v>81</v>
      </c>
      <c r="B52" s="3" t="s">
        <v>80</v>
      </c>
    </row>
    <row r="53" spans="1:2">
      <c r="A53" s="3" t="s">
        <v>82</v>
      </c>
      <c r="B53" s="3" t="s">
        <v>313</v>
      </c>
    </row>
    <row r="54" spans="1:2">
      <c r="A54" s="3" t="s">
        <v>243</v>
      </c>
      <c r="B54" s="3" t="s">
        <v>242</v>
      </c>
    </row>
    <row r="55" spans="1:2">
      <c r="A55" s="3" t="s">
        <v>244</v>
      </c>
      <c r="B55" s="3" t="s">
        <v>235</v>
      </c>
    </row>
    <row r="56" spans="1:2">
      <c r="A56" s="3" t="s">
        <v>277</v>
      </c>
      <c r="B56" s="3" t="s">
        <v>276</v>
      </c>
    </row>
    <row r="57" spans="1:2">
      <c r="A57" s="3" t="s">
        <v>286</v>
      </c>
      <c r="B57" s="3" t="s">
        <v>285</v>
      </c>
    </row>
    <row r="58" spans="1:2">
      <c r="A58" s="3" t="s">
        <v>288</v>
      </c>
      <c r="B58" s="3" t="s">
        <v>287</v>
      </c>
    </row>
    <row r="59" spans="1:2">
      <c r="A59" s="3" t="s">
        <v>290</v>
      </c>
      <c r="B59" s="3" t="s">
        <v>289</v>
      </c>
    </row>
    <row r="60" spans="1:2">
      <c r="A60" s="3" t="s">
        <v>292</v>
      </c>
      <c r="B60" s="3" t="s">
        <v>291</v>
      </c>
    </row>
    <row r="61" spans="1:2">
      <c r="A61" s="3" t="s">
        <v>294</v>
      </c>
      <c r="B61" s="3" t="s">
        <v>293</v>
      </c>
    </row>
    <row r="62" spans="1:2">
      <c r="A62" s="3" t="s">
        <v>230</v>
      </c>
      <c r="B62" s="3" t="s">
        <v>229</v>
      </c>
    </row>
    <row r="63" spans="1:2">
      <c r="A63" s="3" t="s">
        <v>84</v>
      </c>
      <c r="B63" s="3" t="s">
        <v>231</v>
      </c>
    </row>
    <row r="64" spans="1:2">
      <c r="A64" s="3" t="s">
        <v>57</v>
      </c>
      <c r="B64" s="3" t="s">
        <v>56</v>
      </c>
    </row>
    <row r="65" spans="1:2">
      <c r="A65" t="s">
        <v>181</v>
      </c>
      <c r="B65" t="s">
        <v>182</v>
      </c>
    </row>
    <row r="66" spans="1:2">
      <c r="A66" s="3" t="s">
        <v>272</v>
      </c>
      <c r="B66" s="3" t="s">
        <v>271</v>
      </c>
    </row>
    <row r="67" spans="1:2">
      <c r="A67" s="3" t="s">
        <v>273</v>
      </c>
      <c r="B67" s="3" t="s">
        <v>11</v>
      </c>
    </row>
    <row r="68" spans="1:2">
      <c r="A68" s="3" t="s">
        <v>186</v>
      </c>
      <c r="B68" s="3" t="s">
        <v>187</v>
      </c>
    </row>
    <row r="69" spans="1:2">
      <c r="A69" s="3" t="s">
        <v>188</v>
      </c>
      <c r="B69" s="3" t="s">
        <v>20</v>
      </c>
    </row>
    <row r="70" spans="1:2">
      <c r="A70" t="s">
        <v>179</v>
      </c>
      <c r="B70" t="s">
        <v>180</v>
      </c>
    </row>
  </sheetData>
  <phoneticPr fontId="8" type="noConversion"/>
  <pageMargins left="0.75" right="0.75" top="1" bottom="1" header="0.5" footer="0.5"/>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A16"/>
  <sheetViews>
    <sheetView workbookViewId="0">
      <selection activeCell="B83" sqref="B83"/>
    </sheetView>
  </sheetViews>
  <sheetFormatPr defaultRowHeight="12.5"/>
  <cols>
    <col min="1" max="1" width="128.453125" style="6" customWidth="1"/>
  </cols>
  <sheetData>
    <row r="1" spans="1:1" ht="13">
      <c r="A1" s="5" t="s">
        <v>15</v>
      </c>
    </row>
    <row r="3" spans="1:1" ht="13">
      <c r="A3" s="7" t="s">
        <v>195</v>
      </c>
    </row>
    <row r="4" spans="1:1" ht="25">
      <c r="A4" s="6" t="s">
        <v>31</v>
      </c>
    </row>
    <row r="7" spans="1:1" ht="13">
      <c r="A7" s="7" t="s">
        <v>239</v>
      </c>
    </row>
    <row r="8" spans="1:1" ht="50">
      <c r="A8" s="6" t="s">
        <v>237</v>
      </c>
    </row>
    <row r="11" spans="1:1" ht="13">
      <c r="A11" s="7" t="s">
        <v>238</v>
      </c>
    </row>
    <row r="12" spans="1:1">
      <c r="A12" s="6" t="s">
        <v>119</v>
      </c>
    </row>
    <row r="15" spans="1:1" ht="13">
      <c r="A15" s="7" t="s">
        <v>183</v>
      </c>
    </row>
    <row r="16" spans="1:1" ht="25">
      <c r="A16" s="6" t="s">
        <v>178</v>
      </c>
    </row>
  </sheetData>
  <phoneticPr fontId="8"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4</vt:i4>
      </vt:variant>
    </vt:vector>
  </HeadingPairs>
  <TitlesOfParts>
    <vt:vector size="10" baseType="lpstr">
      <vt:lpstr>Find table</vt:lpstr>
      <vt:lpstr>List of tables</vt:lpstr>
      <vt:lpstr>CAS Tables</vt:lpstr>
      <vt:lpstr>CAS Theme Tables</vt:lpstr>
      <vt:lpstr>Univariate Tables</vt:lpstr>
      <vt:lpstr>Notes to Tables</vt:lpstr>
      <vt:lpstr>'Find table'!Print_Area</vt:lpstr>
      <vt:lpstr>'List of tables'!Print_Area</vt:lpstr>
      <vt:lpstr>'Find table'!Print_Titles</vt:lpstr>
      <vt:lpstr>'List of tables'!Print_Titles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2011 Census Commissioned Table Lookup</dc:title>
  <dc:creator>Census Office - NISRA</dc:creator>
  <cp:keywords>Census 2011, Table finder</cp:keywords>
  <cp:lastModifiedBy>Census Office - NISRA</cp:lastModifiedBy>
  <cp:lastPrinted>2016-03-21T09:49:13Z</cp:lastPrinted>
  <dcterms:created xsi:type="dcterms:W3CDTF">2002-04-03T15:37:49Z</dcterms:created>
  <dcterms:modified xsi:type="dcterms:W3CDTF">2025-05-16T15:35:20Z</dcterms:modified>
</cp:coreProperties>
</file>